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ubEd,PR,PIO\Website\New Budgets\"/>
    </mc:Choice>
  </mc:AlternateContent>
  <bookViews>
    <workbookView xWindow="-135" yWindow="-150" windowWidth="12120" windowHeight="8130" tabRatio="598" firstSheet="5" activeTab="5"/>
  </bookViews>
  <sheets>
    <sheet name="9-24-07" sheetId="144" r:id="rId1"/>
    <sheet name="6-25-07" sheetId="143" r:id="rId2"/>
    <sheet name="at 5-21-07" sheetId="142" r:id="rId3"/>
    <sheet name="at 3-26-07" sheetId="141" r:id="rId4"/>
    <sheet name="at 11-27-06" sheetId="140" r:id="rId5"/>
    <sheet name="CATEGORY PAGE" sheetId="105" r:id="rId6"/>
    <sheet name="501 PROPERTY TAX FEES" sheetId="120" r:id="rId7"/>
    <sheet name="502 SALES TAX COLLECTION COSTS" sheetId="119" r:id="rId8"/>
    <sheet name="503 SUNSET VALLEY" sheetId="118" r:id="rId9"/>
    <sheet name="601 APPARATUS PMTS." sheetId="8" r:id="rId10"/>
    <sheet name="602 ALPHA PAGERS" sheetId="64" r:id="rId11"/>
    <sheet name="603 DISPATCH" sheetId="65" r:id="rId12"/>
    <sheet name="604 FUEL" sheetId="113" r:id="rId13"/>
    <sheet name="605 SCBA" sheetId="67" r:id="rId14"/>
    <sheet name="606 VEH SCH MTN" sheetId="95" r:id="rId15"/>
    <sheet name="607 VEHICLE REPAIRS" sheetId="53" r:id="rId16"/>
    <sheet name="608 VEHICLE SUPPLIES" sheetId="100" r:id="rId17"/>
    <sheet name="609 UNIFORMS &amp; PROTECTIVE GEAR" sheetId="115" r:id="rId18"/>
    <sheet name="Uniform WS" sheetId="117" r:id="rId19"/>
    <sheet name="Gear WS" sheetId="116" r:id="rId20"/>
    <sheet name="610 WMD PREPARATION" sheetId="124" r:id="rId21"/>
    <sheet name="611 EMS SUPPLIES" sheetId="123" r:id="rId22"/>
    <sheet name="612 REHAB SUPPLIES" sheetId="122" r:id="rId23"/>
    <sheet name="613 AUTO INSURANCE" sheetId="112" r:id="rId24"/>
    <sheet name="631 EMS TRAINING" sheetId="70" r:id="rId25"/>
    <sheet name="632 FIRE &amp; RESCUE TRAINING" sheetId="69" r:id="rId26"/>
    <sheet name="633 SEMINARS &amp; CONFERENCES" sheetId="126" r:id="rId27"/>
    <sheet name="634 FIRE ACADEMY" sheetId="125" r:id="rId28"/>
    <sheet name="641 BENEFITS" sheetId="130" r:id="rId29"/>
    <sheet name="642 PAYROLL" sheetId="129" r:id="rId30"/>
    <sheet name="642 INDIV PAYROLL May 25 06" sheetId="128" r:id="rId31"/>
    <sheet name="642 FF RATES" sheetId="131" r:id="rId32"/>
    <sheet name="643 VOL RECOGNITION" sheetId="133" r:id="rId33"/>
    <sheet name="644 CERTIFICATIONS" sheetId="132" r:id="rId34"/>
    <sheet name="645 RECRUITMENT" sheetId="136" r:id="rId35"/>
    <sheet name="651 BLDG GROUND MAINT" sheetId="74" r:id="rId36"/>
    <sheet name="652 OFFICE SUPPLIES" sheetId="77" r:id="rId37"/>
    <sheet name="653 STATION SUPPLIES" sheetId="75" r:id="rId38"/>
    <sheet name="654 BANK FEES" sheetId="80" r:id="rId39"/>
    <sheet name="655 DUES AND SUBSCRIPTIONS" sheetId="79" r:id="rId40"/>
    <sheet name="656 INFORMATION TECHNOLOGY" sheetId="88" r:id="rId41"/>
    <sheet name="IT WS" sheetId="103" r:id="rId42"/>
    <sheet name="657 POSTAGE" sheetId="86" r:id="rId43"/>
    <sheet name="658 PROP &amp; LIABILITY" sheetId="135" r:id="rId44"/>
    <sheet name="659 PROFESSIONAL SVCS" sheetId="85" r:id="rId45"/>
    <sheet name="660 PUBLIC NOTICES" sheetId="83" r:id="rId46"/>
    <sheet name="661 TELEPHONE" sheetId="15" r:id="rId47"/>
    <sheet name="662 UTILITIES" sheetId="16" r:id="rId48"/>
    <sheet name="663 BOND DEBT SVC" sheetId="90" r:id="rId49"/>
    <sheet name="664 TCESD COMPENSATION" sheetId="101" r:id="rId50"/>
    <sheet name="665 GRANT MATCHING" sheetId="137" r:id="rId51"/>
    <sheet name="666 CONTRACT SERVICES" sheetId="139" r:id="rId52"/>
    <sheet name="671 CODE ENFORCEMENT" sheetId="134" r:id="rId53"/>
    <sheet name="672 PUBLIC EDUCATION" sheetId="102" r:id="rId54"/>
    <sheet name="680 CIRCLE DRIVE" sheetId="109" r:id="rId55"/>
    <sheet name="685 DRILL FIELD" sheetId="138" r:id="rId56"/>
    <sheet name="690 CONTINGENCY" sheetId="108" r:id="rId57"/>
  </sheets>
  <definedNames>
    <definedName name="_xlnm.Print_Titles" localSheetId="41">'IT WS'!$1:$1</definedName>
  </definedNames>
  <calcPr calcId="162913" fullCalcOnLoad="1"/>
</workbook>
</file>

<file path=xl/calcChain.xml><?xml version="1.0" encoding="utf-8"?>
<calcChain xmlns="http://schemas.openxmlformats.org/spreadsheetml/2006/main">
  <c r="B29" i="100" l="1"/>
  <c r="C29" i="100"/>
  <c r="B19" i="16"/>
  <c r="C19" i="16"/>
  <c r="B22" i="79"/>
  <c r="C22" i="79"/>
  <c r="B18" i="132"/>
  <c r="C18" i="132"/>
  <c r="C24" i="126"/>
  <c r="B24" i="126"/>
  <c r="B17" i="70"/>
  <c r="C17" i="70"/>
  <c r="B14" i="115"/>
  <c r="E15" i="144"/>
  <c r="E63" i="144"/>
  <c r="F62" i="144"/>
  <c r="F61" i="144"/>
  <c r="F60" i="144"/>
  <c r="F59" i="144"/>
  <c r="F58" i="144"/>
  <c r="F57" i="144"/>
  <c r="F56" i="144"/>
  <c r="F55" i="144"/>
  <c r="F54" i="144"/>
  <c r="F53" i="144"/>
  <c r="F52" i="144"/>
  <c r="F51" i="144"/>
  <c r="F50" i="144"/>
  <c r="F49" i="144"/>
  <c r="F48" i="144"/>
  <c r="F47" i="144"/>
  <c r="F46" i="144"/>
  <c r="F45" i="144"/>
  <c r="F44" i="144"/>
  <c r="F43" i="144"/>
  <c r="F42" i="144"/>
  <c r="F41" i="144"/>
  <c r="F40" i="144"/>
  <c r="F39" i="144"/>
  <c r="F38" i="144"/>
  <c r="F37" i="144"/>
  <c r="F36" i="144"/>
  <c r="F35" i="144"/>
  <c r="F34" i="144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63" i="144" s="1"/>
  <c r="F17" i="144"/>
  <c r="F14" i="144"/>
  <c r="F13" i="144"/>
  <c r="F12" i="144"/>
  <c r="F11" i="144"/>
  <c r="F10" i="144"/>
  <c r="F9" i="144"/>
  <c r="F8" i="144"/>
  <c r="F7" i="144"/>
  <c r="F6" i="144"/>
  <c r="F5" i="144"/>
  <c r="F4" i="144"/>
  <c r="F3" i="144"/>
  <c r="F2" i="144"/>
  <c r="F15" i="144" s="1"/>
  <c r="C15" i="144"/>
  <c r="C64" i="144" s="1"/>
  <c r="C63" i="144"/>
  <c r="D63" i="144"/>
  <c r="D15" i="144"/>
  <c r="F63" i="143"/>
  <c r="G50" i="143"/>
  <c r="G2" i="143"/>
  <c r="G3" i="143"/>
  <c r="G4" i="143"/>
  <c r="G5" i="143"/>
  <c r="G15" i="143" s="1"/>
  <c r="G64" i="143" s="1"/>
  <c r="G6" i="143"/>
  <c r="G7" i="143"/>
  <c r="G8" i="143"/>
  <c r="G9" i="143"/>
  <c r="G10" i="143"/>
  <c r="G11" i="143"/>
  <c r="G12" i="143"/>
  <c r="G13" i="143"/>
  <c r="G14" i="143"/>
  <c r="G17" i="143"/>
  <c r="G18" i="143"/>
  <c r="G63" i="143" s="1"/>
  <c r="G19" i="143"/>
  <c r="G20" i="143"/>
  <c r="G21" i="143"/>
  <c r="G22" i="143"/>
  <c r="G23" i="143"/>
  <c r="G24" i="143"/>
  <c r="G25" i="143"/>
  <c r="G26" i="143"/>
  <c r="G27" i="143"/>
  <c r="G28" i="143"/>
  <c r="G29" i="143"/>
  <c r="G30" i="143"/>
  <c r="G31" i="143"/>
  <c r="G32" i="143"/>
  <c r="G33" i="143"/>
  <c r="G34" i="143"/>
  <c r="G35" i="143"/>
  <c r="G36" i="143"/>
  <c r="G37" i="143"/>
  <c r="G38" i="143"/>
  <c r="G39" i="143"/>
  <c r="G40" i="143"/>
  <c r="G41" i="143"/>
  <c r="G42" i="143"/>
  <c r="G43" i="143"/>
  <c r="G44" i="143"/>
  <c r="G45" i="143"/>
  <c r="G46" i="143"/>
  <c r="G47" i="143"/>
  <c r="G48" i="143"/>
  <c r="G49" i="143"/>
  <c r="G51" i="143"/>
  <c r="G52" i="143"/>
  <c r="G53" i="143"/>
  <c r="G54" i="143"/>
  <c r="G55" i="143"/>
  <c r="G56" i="143"/>
  <c r="G57" i="143"/>
  <c r="G58" i="143"/>
  <c r="G59" i="143"/>
  <c r="G60" i="143"/>
  <c r="G61" i="143"/>
  <c r="C15" i="143"/>
  <c r="C63" i="143"/>
  <c r="C64" i="143" s="1"/>
  <c r="E63" i="143"/>
  <c r="D63" i="143"/>
  <c r="E15" i="143"/>
  <c r="D15" i="143"/>
  <c r="G61" i="141"/>
  <c r="G60" i="141"/>
  <c r="G59" i="141"/>
  <c r="G58" i="141"/>
  <c r="G57" i="141"/>
  <c r="G56" i="141"/>
  <c r="G55" i="141"/>
  <c r="G54" i="141"/>
  <c r="G53" i="141"/>
  <c r="G52" i="141"/>
  <c r="G51" i="141"/>
  <c r="G50" i="141"/>
  <c r="G49" i="141"/>
  <c r="G48" i="141"/>
  <c r="G47" i="141"/>
  <c r="G46" i="141"/>
  <c r="G45" i="141"/>
  <c r="G44" i="141"/>
  <c r="G43" i="141"/>
  <c r="G42" i="141"/>
  <c r="G41" i="141"/>
  <c r="G40" i="141"/>
  <c r="G39" i="141"/>
  <c r="G38" i="141"/>
  <c r="G37" i="141"/>
  <c r="G36" i="141"/>
  <c r="G35" i="141"/>
  <c r="G34" i="141"/>
  <c r="G33" i="141"/>
  <c r="G32" i="141"/>
  <c r="G31" i="141"/>
  <c r="G30" i="141"/>
  <c r="G29" i="141"/>
  <c r="G28" i="141"/>
  <c r="G27" i="141"/>
  <c r="G26" i="141"/>
  <c r="G25" i="141"/>
  <c r="G24" i="141"/>
  <c r="G23" i="141"/>
  <c r="G22" i="141"/>
  <c r="G21" i="141"/>
  <c r="G20" i="141"/>
  <c r="G19" i="141"/>
  <c r="G18" i="141"/>
  <c r="G17" i="141"/>
  <c r="G62" i="141" s="1"/>
  <c r="G16" i="141"/>
  <c r="G13" i="141"/>
  <c r="G12" i="141"/>
  <c r="G11" i="141"/>
  <c r="G10" i="141"/>
  <c r="G9" i="141"/>
  <c r="G8" i="141"/>
  <c r="G7" i="141"/>
  <c r="G14" i="141" s="1"/>
  <c r="G65" i="141" s="1"/>
  <c r="G6" i="141"/>
  <c r="G5" i="141"/>
  <c r="G4" i="141"/>
  <c r="G3" i="141"/>
  <c r="F61" i="142"/>
  <c r="F20" i="142"/>
  <c r="F17" i="142"/>
  <c r="F18" i="142"/>
  <c r="F63" i="142" s="1"/>
  <c r="F19" i="142"/>
  <c r="F21" i="142"/>
  <c r="F22" i="142"/>
  <c r="F23" i="142"/>
  <c r="F24" i="142"/>
  <c r="F25" i="142"/>
  <c r="F26" i="142"/>
  <c r="F27" i="142"/>
  <c r="F28" i="142"/>
  <c r="F29" i="142"/>
  <c r="F30" i="142"/>
  <c r="F31" i="142"/>
  <c r="F32" i="142"/>
  <c r="F33" i="142"/>
  <c r="F34" i="142"/>
  <c r="F35" i="142"/>
  <c r="F36" i="142"/>
  <c r="F37" i="142"/>
  <c r="F38" i="142"/>
  <c r="F39" i="142"/>
  <c r="F40" i="142"/>
  <c r="F41" i="142"/>
  <c r="F42" i="142"/>
  <c r="F43" i="142"/>
  <c r="F44" i="142"/>
  <c r="F45" i="142"/>
  <c r="F46" i="142"/>
  <c r="F47" i="142"/>
  <c r="F48" i="142"/>
  <c r="F49" i="142"/>
  <c r="F50" i="142"/>
  <c r="F51" i="142"/>
  <c r="F52" i="142"/>
  <c r="F53" i="142"/>
  <c r="F54" i="142"/>
  <c r="F55" i="142"/>
  <c r="F56" i="142"/>
  <c r="F57" i="142"/>
  <c r="F58" i="142"/>
  <c r="F59" i="142"/>
  <c r="F60" i="142"/>
  <c r="F62" i="142"/>
  <c r="F7" i="142"/>
  <c r="D63" i="142"/>
  <c r="F14" i="142"/>
  <c r="F13" i="142"/>
  <c r="F12" i="142"/>
  <c r="F11" i="142"/>
  <c r="F10" i="142"/>
  <c r="F9" i="142"/>
  <c r="F8" i="142"/>
  <c r="F6" i="142"/>
  <c r="F5" i="142"/>
  <c r="F4" i="142"/>
  <c r="F3" i="142"/>
  <c r="F2" i="142"/>
  <c r="F15" i="142" s="1"/>
  <c r="D15" i="142"/>
  <c r="E15" i="142"/>
  <c r="E63" i="142"/>
  <c r="C15" i="142"/>
  <c r="C63" i="142"/>
  <c r="C64" i="142" s="1"/>
  <c r="C22" i="108"/>
  <c r="D62" i="105" s="1"/>
  <c r="C16" i="135"/>
  <c r="C19" i="133"/>
  <c r="D39" i="105" s="1"/>
  <c r="C24" i="65"/>
  <c r="B26" i="138"/>
  <c r="C26" i="138"/>
  <c r="F14" i="141"/>
  <c r="F65" i="141" s="1"/>
  <c r="E14" i="141"/>
  <c r="D14" i="141"/>
  <c r="D65" i="141" s="1"/>
  <c r="F62" i="141"/>
  <c r="E65" i="141"/>
  <c r="E62" i="141"/>
  <c r="D62" i="141"/>
  <c r="C13" i="83"/>
  <c r="C11" i="120"/>
  <c r="E16" i="8"/>
  <c r="C13" i="122"/>
  <c r="D31" i="105" s="1"/>
  <c r="C9" i="112"/>
  <c r="C27" i="130"/>
  <c r="D37" i="105" s="1"/>
  <c r="C11" i="137"/>
  <c r="G2" i="141"/>
  <c r="C14" i="141"/>
  <c r="C65" i="141" s="1"/>
  <c r="C62" i="141"/>
  <c r="D57" i="105"/>
  <c r="C14" i="140"/>
  <c r="C11" i="118"/>
  <c r="C18" i="140" s="1"/>
  <c r="C9" i="64"/>
  <c r="C20" i="140"/>
  <c r="C15" i="113"/>
  <c r="C22" i="140" s="1"/>
  <c r="C19" i="67"/>
  <c r="C23" i="140" s="1"/>
  <c r="C17" i="95"/>
  <c r="C24" i="140"/>
  <c r="C16" i="53"/>
  <c r="C25" i="140" s="1"/>
  <c r="C26" i="140"/>
  <c r="C24" i="125"/>
  <c r="C35" i="140" s="1"/>
  <c r="C39" i="140"/>
  <c r="C16" i="136"/>
  <c r="C40" i="140"/>
  <c r="C41" i="140"/>
  <c r="C21" i="77"/>
  <c r="C42" i="140"/>
  <c r="D15" i="75"/>
  <c r="C43" i="140" s="1"/>
  <c r="C45" i="140"/>
  <c r="C15" i="86"/>
  <c r="D48" i="105" s="1"/>
  <c r="C17" i="85"/>
  <c r="C14" i="15"/>
  <c r="C51" i="140"/>
  <c r="C11" i="101"/>
  <c r="C54" i="140" s="1"/>
  <c r="D17" i="140"/>
  <c r="D20" i="140"/>
  <c r="D24" i="140"/>
  <c r="D25" i="140"/>
  <c r="D26" i="140"/>
  <c r="D29" i="140"/>
  <c r="D39" i="140"/>
  <c r="D40" i="140"/>
  <c r="D41" i="140"/>
  <c r="D42" i="140"/>
  <c r="D43" i="140"/>
  <c r="D45" i="140"/>
  <c r="D51" i="140"/>
  <c r="D58" i="140"/>
  <c r="C19" i="109"/>
  <c r="D14" i="140"/>
  <c r="C11" i="139"/>
  <c r="B11" i="139"/>
  <c r="D61" i="105"/>
  <c r="D60" i="105"/>
  <c r="D59" i="105"/>
  <c r="D56" i="105"/>
  <c r="C18" i="90"/>
  <c r="C53" i="140" s="1"/>
  <c r="D53" i="105"/>
  <c r="D52" i="105"/>
  <c r="D51" i="105"/>
  <c r="D50" i="105"/>
  <c r="D49" i="105"/>
  <c r="D47" i="105"/>
  <c r="D46" i="105"/>
  <c r="D44" i="105"/>
  <c r="D43" i="105"/>
  <c r="D41" i="105"/>
  <c r="D40" i="105"/>
  <c r="D36" i="105"/>
  <c r="D35" i="105"/>
  <c r="D34" i="105"/>
  <c r="D33" i="105"/>
  <c r="D32" i="105"/>
  <c r="D30" i="105"/>
  <c r="D27" i="105"/>
  <c r="D25" i="105"/>
  <c r="D22" i="105"/>
  <c r="D21" i="105"/>
  <c r="D20" i="105"/>
  <c r="C13" i="119"/>
  <c r="D18" i="105" s="1"/>
  <c r="D17" i="105"/>
  <c r="D15" i="105"/>
  <c r="C30" i="105"/>
  <c r="C43" i="105"/>
  <c r="C47" i="105"/>
  <c r="K33" i="129"/>
  <c r="B11" i="137"/>
  <c r="I35" i="129"/>
  <c r="K35" i="129" s="1"/>
  <c r="K37" i="129" s="1"/>
  <c r="K41" i="129" s="1"/>
  <c r="I22" i="129"/>
  <c r="I21" i="129"/>
  <c r="I20" i="129"/>
  <c r="K20" i="129" s="1"/>
  <c r="I19" i="129"/>
  <c r="K19" i="129" s="1"/>
  <c r="I18" i="129"/>
  <c r="I17" i="129"/>
  <c r="K17" i="129" s="1"/>
  <c r="I16" i="129"/>
  <c r="I15" i="129"/>
  <c r="I14" i="129"/>
  <c r="K14" i="129" s="1"/>
  <c r="I13" i="129"/>
  <c r="K13" i="129" s="1"/>
  <c r="I12" i="129"/>
  <c r="I11" i="129"/>
  <c r="K11" i="129" s="1"/>
  <c r="I10" i="129"/>
  <c r="I9" i="129"/>
  <c r="I8" i="129"/>
  <c r="K8" i="129" s="1"/>
  <c r="I7" i="129"/>
  <c r="I6" i="129"/>
  <c r="I4" i="129"/>
  <c r="I25" i="129" s="1"/>
  <c r="I27" i="129" s="1"/>
  <c r="I3" i="129"/>
  <c r="I2" i="129"/>
  <c r="I5" i="129"/>
  <c r="D13" i="130"/>
  <c r="B11" i="120"/>
  <c r="B13" i="119"/>
  <c r="B11" i="118"/>
  <c r="B16" i="8"/>
  <c r="B9" i="64"/>
  <c r="B24" i="65"/>
  <c r="B15" i="113"/>
  <c r="B19" i="67"/>
  <c r="B17" i="95"/>
  <c r="B16" i="53"/>
  <c r="C22" i="124"/>
  <c r="D28" i="140" s="1"/>
  <c r="B22" i="124"/>
  <c r="C17" i="123"/>
  <c r="C29" i="140" s="1"/>
  <c r="B17" i="123"/>
  <c r="B13" i="122"/>
  <c r="B9" i="112"/>
  <c r="C32" i="69"/>
  <c r="C34" i="105" s="1"/>
  <c r="B32" i="69"/>
  <c r="B24" i="125"/>
  <c r="D22" i="130"/>
  <c r="D16" i="130"/>
  <c r="B27" i="130"/>
  <c r="E30" i="131"/>
  <c r="D30" i="131"/>
  <c r="E29" i="131"/>
  <c r="D29" i="131"/>
  <c r="E28" i="131"/>
  <c r="D28" i="131"/>
  <c r="E27" i="131"/>
  <c r="D27" i="131"/>
  <c r="E26" i="131"/>
  <c r="D26" i="131"/>
  <c r="E24" i="131"/>
  <c r="D24" i="131"/>
  <c r="E23" i="131"/>
  <c r="D23" i="131"/>
  <c r="E22" i="131"/>
  <c r="D22" i="131"/>
  <c r="E21" i="131"/>
  <c r="D21" i="131"/>
  <c r="E20" i="131"/>
  <c r="D20" i="131"/>
  <c r="E19" i="131"/>
  <c r="D19" i="131"/>
  <c r="E17" i="131"/>
  <c r="D17" i="131"/>
  <c r="E16" i="131"/>
  <c r="D16" i="131"/>
  <c r="E15" i="131"/>
  <c r="D15" i="131"/>
  <c r="E14" i="131"/>
  <c r="D14" i="131"/>
  <c r="E13" i="131"/>
  <c r="D13" i="131"/>
  <c r="E11" i="131"/>
  <c r="D11" i="131"/>
  <c r="E10" i="131"/>
  <c r="D10" i="131"/>
  <c r="E9" i="131"/>
  <c r="D9" i="131"/>
  <c r="E8" i="131"/>
  <c r="D8" i="131"/>
  <c r="E7" i="131"/>
  <c r="D7" i="131"/>
  <c r="E6" i="131"/>
  <c r="D6" i="131"/>
  <c r="E5" i="131"/>
  <c r="D5" i="131"/>
  <c r="H23" i="128"/>
  <c r="C23" i="128"/>
  <c r="I23" i="128" s="1"/>
  <c r="E23" i="128"/>
  <c r="E35" i="128"/>
  <c r="C35" i="128"/>
  <c r="I35" i="128" s="1"/>
  <c r="C30" i="128"/>
  <c r="I30" i="128" s="1"/>
  <c r="E30" i="128"/>
  <c r="H30" i="128"/>
  <c r="C15" i="128"/>
  <c r="I15" i="128" s="1"/>
  <c r="E15" i="128"/>
  <c r="H15" i="128"/>
  <c r="C14" i="128"/>
  <c r="I14" i="128" s="1"/>
  <c r="E14" i="128"/>
  <c r="H14" i="128"/>
  <c r="F37" i="128"/>
  <c r="C25" i="128"/>
  <c r="I25" i="128" s="1"/>
  <c r="E25" i="128"/>
  <c r="C24" i="128"/>
  <c r="I24" i="128" s="1"/>
  <c r="H24" i="128"/>
  <c r="C13" i="128"/>
  <c r="E13" i="128"/>
  <c r="H13" i="128"/>
  <c r="I13" i="128"/>
  <c r="E22" i="128"/>
  <c r="E21" i="128"/>
  <c r="E20" i="128"/>
  <c r="E19" i="128"/>
  <c r="E18" i="128"/>
  <c r="E17" i="128"/>
  <c r="I17" i="128" s="1"/>
  <c r="E16" i="128"/>
  <c r="E12" i="128"/>
  <c r="E11" i="128"/>
  <c r="E10" i="128"/>
  <c r="E9" i="128"/>
  <c r="E8" i="128"/>
  <c r="E7" i="128"/>
  <c r="E6" i="128"/>
  <c r="E5" i="128"/>
  <c r="E4" i="128"/>
  <c r="E3" i="128"/>
  <c r="E2" i="128"/>
  <c r="I2" i="128" s="1"/>
  <c r="I37" i="128" s="1"/>
  <c r="E36" i="128"/>
  <c r="E34" i="128"/>
  <c r="E33" i="128"/>
  <c r="E32" i="128"/>
  <c r="E31" i="128"/>
  <c r="E29" i="128"/>
  <c r="E28" i="128"/>
  <c r="E27" i="128"/>
  <c r="E26" i="128"/>
  <c r="H26" i="128"/>
  <c r="H33" i="128"/>
  <c r="H32" i="128"/>
  <c r="I32" i="128" s="1"/>
  <c r="H31" i="128"/>
  <c r="H29" i="128"/>
  <c r="H28" i="128"/>
  <c r="H27" i="128"/>
  <c r="C27" i="128"/>
  <c r="I27" i="128"/>
  <c r="C26" i="128"/>
  <c r="I26" i="128" s="1"/>
  <c r="C28" i="128"/>
  <c r="I28" i="128"/>
  <c r="C29" i="128"/>
  <c r="I29" i="128"/>
  <c r="C31" i="128"/>
  <c r="I31" i="128" s="1"/>
  <c r="C32" i="128"/>
  <c r="C33" i="128"/>
  <c r="I33" i="128"/>
  <c r="C21" i="128"/>
  <c r="H21" i="128"/>
  <c r="I21" i="128"/>
  <c r="C3" i="128"/>
  <c r="H3" i="128"/>
  <c r="I3" i="128"/>
  <c r="C2" i="128"/>
  <c r="H2" i="128"/>
  <c r="C4" i="128"/>
  <c r="H4" i="128"/>
  <c r="I4" i="128"/>
  <c r="C6" i="128"/>
  <c r="H6" i="128"/>
  <c r="I6" i="128"/>
  <c r="C7" i="128"/>
  <c r="H7" i="128"/>
  <c r="I7" i="128"/>
  <c r="C5" i="128"/>
  <c r="H5" i="128"/>
  <c r="I5" i="128"/>
  <c r="C8" i="128"/>
  <c r="H8" i="128"/>
  <c r="I8" i="128"/>
  <c r="C9" i="128"/>
  <c r="H9" i="128"/>
  <c r="I9" i="128"/>
  <c r="C10" i="128"/>
  <c r="H10" i="128"/>
  <c r="I10" i="128"/>
  <c r="C11" i="128"/>
  <c r="H11" i="128"/>
  <c r="I11" i="128"/>
  <c r="C12" i="128"/>
  <c r="H12" i="128"/>
  <c r="I12" i="128"/>
  <c r="C17" i="128"/>
  <c r="H17" i="128"/>
  <c r="C18" i="128"/>
  <c r="H18" i="128"/>
  <c r="I18" i="128"/>
  <c r="C16" i="128"/>
  <c r="H16" i="128"/>
  <c r="I16" i="128"/>
  <c r="C19" i="128"/>
  <c r="H19" i="128"/>
  <c r="I19" i="128"/>
  <c r="C20" i="128"/>
  <c r="H20" i="128"/>
  <c r="I20" i="128"/>
  <c r="C22" i="128"/>
  <c r="H22" i="128"/>
  <c r="I22" i="128"/>
  <c r="C34" i="128"/>
  <c r="I34" i="128" s="1"/>
  <c r="C36" i="128"/>
  <c r="I36" i="128"/>
  <c r="H37" i="128"/>
  <c r="G37" i="128"/>
  <c r="D37" i="128"/>
  <c r="B37" i="128"/>
  <c r="J25" i="129"/>
  <c r="J27" i="129" s="1"/>
  <c r="K9" i="129"/>
  <c r="K10" i="129"/>
  <c r="K12" i="129"/>
  <c r="K15" i="129"/>
  <c r="K16" i="129"/>
  <c r="K18" i="129"/>
  <c r="K21" i="129"/>
  <c r="K22" i="129"/>
  <c r="B19" i="133"/>
  <c r="B16" i="136"/>
  <c r="C22" i="74"/>
  <c r="D42" i="105" s="1"/>
  <c r="B22" i="74"/>
  <c r="B21" i="77"/>
  <c r="C15" i="75"/>
  <c r="B17" i="80"/>
  <c r="C17" i="80"/>
  <c r="D45" i="105" s="1"/>
  <c r="C37" i="88"/>
  <c r="C46" i="140" s="1"/>
  <c r="B37" i="88"/>
  <c r="B15" i="86"/>
  <c r="B16" i="135"/>
  <c r="B17" i="85"/>
  <c r="B13" i="83"/>
  <c r="B14" i="15"/>
  <c r="B18" i="90"/>
  <c r="B11" i="101"/>
  <c r="C31" i="134"/>
  <c r="C58" i="105" s="1"/>
  <c r="B31" i="134"/>
  <c r="C12" i="102"/>
  <c r="C59" i="105" s="1"/>
  <c r="B12" i="102"/>
  <c r="B19" i="109"/>
  <c r="B22" i="108"/>
  <c r="C15" i="105"/>
  <c r="C26" i="116"/>
  <c r="C7" i="115" s="1"/>
  <c r="B26" i="116"/>
  <c r="E43" i="117"/>
  <c r="E42" i="117"/>
  <c r="E41" i="117"/>
  <c r="E40" i="117"/>
  <c r="E39" i="117"/>
  <c r="E4" i="117"/>
  <c r="E5" i="117"/>
  <c r="E9" i="117" s="1"/>
  <c r="E6" i="117"/>
  <c r="E7" i="117"/>
  <c r="E8" i="117"/>
  <c r="E12" i="117"/>
  <c r="E13" i="117"/>
  <c r="E16" i="117" s="1"/>
  <c r="E14" i="117"/>
  <c r="E15" i="117"/>
  <c r="E19" i="117"/>
  <c r="E23" i="117" s="1"/>
  <c r="E20" i="117"/>
  <c r="E21" i="117"/>
  <c r="E22" i="117"/>
  <c r="E26" i="117"/>
  <c r="E27" i="117"/>
  <c r="E30" i="117"/>
  <c r="E33" i="117" s="1"/>
  <c r="E31" i="117"/>
  <c r="E32" i="117"/>
  <c r="E36" i="117"/>
  <c r="E44" i="117" s="1"/>
  <c r="E37" i="117"/>
  <c r="E38" i="117"/>
  <c r="E45" i="117" l="1"/>
  <c r="C6" i="115" s="1"/>
  <c r="C14" i="115" s="1"/>
  <c r="F64" i="142"/>
  <c r="F64" i="144"/>
  <c r="K25" i="129"/>
  <c r="K27" i="129" s="1"/>
  <c r="K42" i="129" s="1"/>
  <c r="K44" i="129" s="1"/>
  <c r="C45" i="105"/>
  <c r="C29" i="105"/>
  <c r="D19" i="105"/>
  <c r="D55" i="105"/>
  <c r="D57" i="140"/>
  <c r="D44" i="140"/>
  <c r="D22" i="140"/>
  <c r="C58" i="140"/>
  <c r="C44" i="140"/>
  <c r="C33" i="140"/>
  <c r="C63" i="141"/>
  <c r="C37" i="128"/>
  <c r="E37" i="128"/>
  <c r="D26" i="105"/>
  <c r="D54" i="140"/>
  <c r="D35" i="140"/>
  <c r="C57" i="140"/>
  <c r="D24" i="105"/>
  <c r="D23" i="140"/>
  <c r="C42" i="105"/>
  <c r="D58" i="105"/>
  <c r="D53" i="140"/>
  <c r="D33" i="140"/>
  <c r="D18" i="140"/>
  <c r="C47" i="140"/>
  <c r="C28" i="140"/>
  <c r="C54" i="105"/>
  <c r="D23" i="105"/>
  <c r="D29" i="105"/>
  <c r="D54" i="105"/>
  <c r="D46" i="140"/>
  <c r="D28" i="105" l="1"/>
  <c r="D63" i="105" s="1"/>
  <c r="D27" i="140"/>
  <c r="D62" i="140" s="1"/>
  <c r="C37" i="140"/>
  <c r="C62" i="140" s="1"/>
  <c r="C63" i="140" s="1"/>
  <c r="K46" i="129"/>
  <c r="D38" i="105" s="1"/>
  <c r="C38" i="105"/>
  <c r="C63" i="105" s="1"/>
  <c r="C64" i="105" s="1"/>
  <c r="D37" i="140"/>
</calcChain>
</file>

<file path=xl/sharedStrings.xml><?xml version="1.0" encoding="utf-8"?>
<sst xmlns="http://schemas.openxmlformats.org/spreadsheetml/2006/main" count="1644" uniqueCount="971">
  <si>
    <t>SOURCE OF INCOME</t>
  </si>
  <si>
    <t>TOTAL</t>
  </si>
  <si>
    <t>Fuel</t>
  </si>
  <si>
    <t>Alpha Pagers</t>
  </si>
  <si>
    <t>Telephone</t>
  </si>
  <si>
    <t>Utilities</t>
  </si>
  <si>
    <t>Training - EMS</t>
  </si>
  <si>
    <t>Supplies - EMS</t>
  </si>
  <si>
    <t>Postage/Handling</t>
  </si>
  <si>
    <t>Payroll</t>
  </si>
  <si>
    <t>Bank Fees</t>
  </si>
  <si>
    <t>Infectious Disease Control</t>
  </si>
  <si>
    <t>Information Technology</t>
  </si>
  <si>
    <t>WMD Preparation</t>
  </si>
  <si>
    <t>Sunset Valley Reimbursement</t>
  </si>
  <si>
    <t>TOTALS</t>
  </si>
  <si>
    <t xml:space="preserve"> </t>
  </si>
  <si>
    <t>Description</t>
  </si>
  <si>
    <t>GENERAL LIABILITY/PROPERTY</t>
  </si>
  <si>
    <t>AUTOMOBILE</t>
  </si>
  <si>
    <t>Totals</t>
  </si>
  <si>
    <t>Blakeslee, Monzingo &amp; Co. -AUDIT</t>
  </si>
  <si>
    <t>Bond Debt Service</t>
  </si>
  <si>
    <t>Ice</t>
  </si>
  <si>
    <t>Overhead Door Repair</t>
  </si>
  <si>
    <t>A/C Service</t>
  </si>
  <si>
    <t>Exterminator</t>
  </si>
  <si>
    <t>Misc. Repairs</t>
  </si>
  <si>
    <t xml:space="preserve">Small Engine Tune-up </t>
  </si>
  <si>
    <t>Pump Maintenance</t>
  </si>
  <si>
    <t>Lawn Equipment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</si>
  <si>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</si>
  <si>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</si>
  <si>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</si>
  <si>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</si>
  <si>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</si>
  <si>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</si>
  <si>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</si>
  <si>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</si>
  <si>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</si>
  <si>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</si>
  <si>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BDU Pants</t>
  </si>
  <si>
    <t>PART-TIME FIGHTER</t>
  </si>
  <si>
    <t>OFFICE STAFF</t>
  </si>
  <si>
    <t>VOLUNTEER UNIFORMS</t>
  </si>
  <si>
    <t>Tee-Shirts</t>
  </si>
  <si>
    <t>Jackets</t>
  </si>
  <si>
    <t>Badges</t>
  </si>
  <si>
    <t>Quarterly Air Test</t>
  </si>
  <si>
    <t>Misc. SCBA Parts</t>
  </si>
  <si>
    <t>Semiannual Cascade Maintenance</t>
  </si>
  <si>
    <t xml:space="preserve">CE Training for Paid/Volunteer </t>
  </si>
  <si>
    <t>BP Cuffs, Splints &amp; Stethoscopes, Etc.</t>
  </si>
  <si>
    <t>Misc. Supplies- Penlights, Scissors, Etc</t>
  </si>
  <si>
    <t>SOP Copies</t>
  </si>
  <si>
    <t>Ozarka Water</t>
  </si>
  <si>
    <t>Class A Foam (20 - 5 gal)</t>
  </si>
  <si>
    <t>Member Recognition Gifts</t>
  </si>
  <si>
    <t>Absorbent</t>
  </si>
  <si>
    <t>Turnout Gear Bags (20*32)</t>
  </si>
  <si>
    <t>Firehouse software annual maintenance</t>
  </si>
  <si>
    <t>Carbon Monoxide sensors (2) AIM Detectors</t>
  </si>
  <si>
    <t>Oxygen Sensors (2) AIM Detectors</t>
  </si>
  <si>
    <t>Fire Extinguisher Re-Charging for each station</t>
  </si>
  <si>
    <t>Copy Machine - Pitney Bowes 2 copiers</t>
  </si>
  <si>
    <t xml:space="preserve">TOTAL </t>
  </si>
  <si>
    <t>4 Gas Analyzers (2)</t>
  </si>
  <si>
    <t>Apparatus Fuel</t>
  </si>
  <si>
    <t>Monthly Trainings (12 @ 2.5 hours each x $25/hr)</t>
  </si>
  <si>
    <t>Capital Area Fire Chiefs Association - Hazmat **</t>
  </si>
  <si>
    <t xml:space="preserve">Capital Area Fire Chiefs Association  </t>
  </si>
  <si>
    <t>STAFF-(Chief,Asst. Chief, Captain)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</si>
  <si>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</si>
  <si>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</si>
  <si>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</si>
  <si>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</si>
  <si>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</si>
  <si>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</si>
  <si>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</si>
  <si>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</si>
  <si>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</si>
  <si>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Hourly Rates</t>
  </si>
  <si>
    <t>Yrs of Service</t>
  </si>
  <si>
    <t>Base</t>
  </si>
  <si>
    <t>6 mos -1 year</t>
  </si>
  <si>
    <t>1  years</t>
  </si>
  <si>
    <t>2  years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</si>
  <si>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</si>
  <si>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</si>
  <si>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</si>
  <si>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</si>
  <si>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</si>
  <si>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</si>
  <si>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</si>
  <si>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Helmet Stickers</t>
  </si>
  <si>
    <t>Equipment/Facilities/Personnel Certification</t>
  </si>
  <si>
    <t>Total:</t>
  </si>
  <si>
    <t>TOTAL:</t>
  </si>
  <si>
    <t>Total uniforms:</t>
  </si>
  <si>
    <t>Supplies - Rehab</t>
  </si>
  <si>
    <r>
      <t xml:space="preserve">Lawn Care Supplies </t>
    </r>
    <r>
      <rPr>
        <sz val="8"/>
        <rFont val="Arial"/>
        <family val="2"/>
      </rPr>
      <t>(Weed Killer, Trash bags,  Lawn Tools)</t>
    </r>
  </si>
  <si>
    <t>#</t>
  </si>
  <si>
    <t>Paychex 125 Plan fees</t>
  </si>
  <si>
    <t>EQUIPMENT / FACILITIES / PERSONNEL CERTIFICATION</t>
  </si>
  <si>
    <t>Vehicle Scheduled Maintenance</t>
  </si>
  <si>
    <t>Vehicle Repairs</t>
  </si>
  <si>
    <t xml:space="preserve">     INFORMATION TECHNOLOGY  </t>
  </si>
  <si>
    <t xml:space="preserve">    PROFESSIONAL SERVICES   </t>
  </si>
  <si>
    <t xml:space="preserve">   PUBLIC NOTICES/ARTICLES     </t>
  </si>
  <si>
    <t>TCESD COMMISSIONER COMPENSATION</t>
  </si>
  <si>
    <t>Stop payments - lost or missing checks</t>
  </si>
  <si>
    <t>Wire charges - possibly - with transfers</t>
  </si>
  <si>
    <t>Flowers - congrats, condolence, get well etc.</t>
  </si>
  <si>
    <t>Samsung toners (1 printer each station)</t>
  </si>
  <si>
    <t>Labeling machine supplies</t>
  </si>
  <si>
    <t>Allowance for small equipment (calculators, staplers etc.</t>
  </si>
  <si>
    <t>Copy paper</t>
  </si>
  <si>
    <t>Binders</t>
  </si>
  <si>
    <t>Other toners &amp; ink cartridges</t>
  </si>
  <si>
    <t>Break room &amp; janitorial</t>
  </si>
  <si>
    <t>Travis Central Appraisal District fees</t>
  </si>
  <si>
    <t>Miscellaneous (pens, stables, clips etc.)</t>
  </si>
  <si>
    <t>SCBA</t>
  </si>
  <si>
    <t>Paper - copy</t>
  </si>
  <si>
    <t>Glucometer batteries</t>
  </si>
  <si>
    <t>Defrag software (3 servers &amp; 10 workstations)</t>
  </si>
  <si>
    <t>Inkjet Color printer replacement</t>
  </si>
  <si>
    <t>Interface for new AFD CAD</t>
  </si>
  <si>
    <t xml:space="preserve">Quick Books Upgrade </t>
  </si>
  <si>
    <t>Training- Fire &amp; Rescue</t>
  </si>
  <si>
    <t>Fire Prevention Supplies</t>
  </si>
  <si>
    <t>Code Enforcement</t>
  </si>
  <si>
    <t>457 Annual Plan Admin Cost</t>
  </si>
  <si>
    <t>Health presumed employee reimbursement</t>
  </si>
  <si>
    <t>Accident &amp; Sickness Insurance</t>
  </si>
  <si>
    <t>Volunteer &amp; Employee Recognition</t>
  </si>
  <si>
    <t>International Association Fire Chiefs</t>
  </si>
  <si>
    <t>Sam's Club memberships</t>
  </si>
  <si>
    <t>Oak Hill Gazette</t>
  </si>
  <si>
    <t>Fire related magazines for "coffee table" (4x)</t>
  </si>
  <si>
    <t>Firehouse Magazine  (2)</t>
  </si>
  <si>
    <t xml:space="preserve">Internet access (2 stations) </t>
  </si>
  <si>
    <t>Win2003 Cal upgrades</t>
  </si>
  <si>
    <t>Transmission Service</t>
  </si>
  <si>
    <t>Tires</t>
  </si>
  <si>
    <t>Vehicle Inspections</t>
  </si>
  <si>
    <t>Emergency lighting</t>
  </si>
  <si>
    <t>(WF Visa cards - call Lexi on occurrence and they</t>
  </si>
  <si>
    <t>will be cancelled)</t>
  </si>
  <si>
    <t>Round off:</t>
  </si>
  <si>
    <t>Wildland turnout gloves (10)</t>
  </si>
  <si>
    <t>Structural turnout gloves (24)</t>
  </si>
  <si>
    <t>From Uniform WS</t>
  </si>
  <si>
    <t>From Protective Gear WS</t>
  </si>
  <si>
    <t>Meals &amp; Refreshment</t>
  </si>
  <si>
    <t>Equipment</t>
  </si>
  <si>
    <t>Semi-Annual, COA</t>
  </si>
  <si>
    <t>Portable radio batteries</t>
  </si>
  <si>
    <t>Map Books</t>
  </si>
  <si>
    <t>Small equipment maintenance</t>
  </si>
  <si>
    <t>Replacement of lost or damaged equipment</t>
  </si>
  <si>
    <t>Wildland hose</t>
  </si>
  <si>
    <t>Wildland nozzles</t>
  </si>
  <si>
    <t>Wildland tools &amp; accessories</t>
  </si>
  <si>
    <t>Pocket weather station</t>
  </si>
  <si>
    <t>Adaptors and accessories</t>
  </si>
  <si>
    <t>APPARATUS PAYMENTS</t>
  </si>
  <si>
    <t xml:space="preserve">ALPHA PAGERS                </t>
  </si>
  <si>
    <t>Professional Services</t>
  </si>
  <si>
    <t>Public Notices/Articles</t>
  </si>
  <si>
    <t xml:space="preserve">Property Tax - Collection &amp; Valuation </t>
  </si>
  <si>
    <t>TCESD Board Compensation</t>
  </si>
  <si>
    <t xml:space="preserve">FUEL                    </t>
  </si>
  <si>
    <t xml:space="preserve">SCBA MAINTENANCE      </t>
  </si>
  <si>
    <t xml:space="preserve">VEHICLE - SCHEDULED MAINTENANCE      </t>
  </si>
  <si>
    <t>VEHICLE REPAIRS</t>
  </si>
  <si>
    <t>PROTECTIVE GEAR</t>
  </si>
  <si>
    <t>10.6 eV Interchangeable 1/4" PID Lamp</t>
  </si>
  <si>
    <t>Standard Lithium-ion battery pack for MultiRae</t>
  </si>
  <si>
    <t>3.6V Lithium-Ion Battery Pack (for QRae Plus)</t>
  </si>
  <si>
    <t>34L 3-gas (CO50ppm/ME 50%lel, Air Bal)</t>
  </si>
  <si>
    <t>Isobutylene 100ppm/Air Bal (steel cylinder)</t>
  </si>
  <si>
    <t>Rae Chlorine Tubes</t>
  </si>
  <si>
    <t>Calibration</t>
  </si>
  <si>
    <t>20/20 Kits for protein/bio hazards (4 @ $30 each)</t>
  </si>
  <si>
    <t>Supplies</t>
  </si>
  <si>
    <t>Supplies for one year: 2004-2005</t>
  </si>
  <si>
    <t xml:space="preserve">BANK FEES                  </t>
  </si>
  <si>
    <t xml:space="preserve">DUES &amp; SUBSCRIPTIONS     </t>
  </si>
  <si>
    <t xml:space="preserve">SEMINARS &amp; CONFERENCES   </t>
  </si>
  <si>
    <t xml:space="preserve">UTILITIES                 </t>
  </si>
  <si>
    <t xml:space="preserve">VOLUNTEER &amp; EMPLOYEE RECOGNITION  </t>
  </si>
  <si>
    <t xml:space="preserve">BOND DEBT SERVICE       </t>
  </si>
  <si>
    <t xml:space="preserve">SALES TAX COLLECTION COSTS          </t>
  </si>
  <si>
    <t xml:space="preserve"> EMS TRAINING              </t>
  </si>
  <si>
    <t xml:space="preserve"> UNIFORMS &amp; PROTECTIVE GEAR                               </t>
  </si>
  <si>
    <t xml:space="preserve">WMD PREPARATION        </t>
  </si>
  <si>
    <t>BUILDING &amp; GROUND MAINTENANCE</t>
  </si>
  <si>
    <t xml:space="preserve">EMS SUPPLIES                         </t>
  </si>
  <si>
    <t xml:space="preserve">OFFICE SUPPLIES            </t>
  </si>
  <si>
    <t xml:space="preserve">REHAB SUPPLIES           </t>
  </si>
  <si>
    <t xml:space="preserve">STATION SUPPLIES          </t>
  </si>
  <si>
    <t xml:space="preserve">POSTAGE                         </t>
  </si>
  <si>
    <t xml:space="preserve">TELEPHONES     </t>
  </si>
  <si>
    <t xml:space="preserve">TAX ASSESSMENT/COLLECTION FEES  </t>
  </si>
  <si>
    <t>Principal</t>
  </si>
  <si>
    <t>Interest</t>
  </si>
  <si>
    <t>Social Security (FICA)</t>
  </si>
  <si>
    <t>Note:  Workers Compensation, Medical Insurance, Accident Insurance, 457(b) matches, FICA, FUTA, &amp; SUI are all in the Benefits category</t>
  </si>
  <si>
    <t>Total Gross Wages</t>
  </si>
  <si>
    <t xml:space="preserve"> FIRE &amp; RESCUE TRAINING                             </t>
  </si>
  <si>
    <t>Workers' Comp- -Firefighters  (7704)</t>
  </si>
  <si>
    <t>Workers' Comp - Clerical    (8810)</t>
  </si>
  <si>
    <t xml:space="preserve">DISPATCH &amp; COMMUNICATION SERVICE    </t>
  </si>
  <si>
    <t xml:space="preserve">   UNIFORM WORKSHEET   2005      </t>
  </si>
  <si>
    <t>Wells Fargo lease proceeds</t>
  </si>
  <si>
    <t>Dispatch &amp; Communications</t>
  </si>
  <si>
    <t>Vehicle Supplies &amp; Equipment</t>
  </si>
  <si>
    <t xml:space="preserve">VEHICLE SUPPLIES &amp; EQUIPMENT       </t>
  </si>
  <si>
    <t>Public Education</t>
  </si>
  <si>
    <t>CODE ENFORCEMENT</t>
  </si>
  <si>
    <t>Amended due to fees received</t>
  </si>
  <si>
    <t>14 meetings, 4 people</t>
  </si>
  <si>
    <t>Fire academy</t>
  </si>
  <si>
    <t>LT 2006</t>
  </si>
  <si>
    <t>3&amp;4 years</t>
  </si>
  <si>
    <t>5&amp;6 years</t>
  </si>
  <si>
    <t>DO 2006</t>
  </si>
  <si>
    <t>1&amp;2 years</t>
  </si>
  <si>
    <t>Annual Rates</t>
  </si>
  <si>
    <t>Estimated Cert Pay</t>
  </si>
  <si>
    <t>Debt Service 2003 bonds</t>
  </si>
  <si>
    <t>Debt service 2005 bonds</t>
  </si>
  <si>
    <t>Estimated annual charges</t>
  </si>
  <si>
    <t>STATION</t>
  </si>
  <si>
    <t>SEE ABOVE</t>
  </si>
  <si>
    <t>Couriers</t>
  </si>
  <si>
    <t>Test Flow Kit</t>
  </si>
  <si>
    <t>Line Gauge 1.5"</t>
  </si>
  <si>
    <t>Raynger ST30 Pro</t>
  </si>
  <si>
    <t>Digital Multimeter</t>
  </si>
  <si>
    <t>Decibel meter</t>
  </si>
  <si>
    <t>Arson/Fire Cause conference - 3 employees</t>
  </si>
  <si>
    <t>Fire Cause initial training (Cozby)</t>
  </si>
  <si>
    <t>NFPA subscription on line</t>
  </si>
  <si>
    <t>ICC/NFPA related publications</t>
  </si>
  <si>
    <t>ICC</t>
  </si>
  <si>
    <t>IAAI</t>
  </si>
  <si>
    <t>Station - special needs</t>
  </si>
  <si>
    <t>New inspectors course (4)</t>
  </si>
  <si>
    <t>Christmas celebration</t>
  </si>
  <si>
    <t>Sam's - general supplies</t>
  </si>
  <si>
    <t>Ozarka</t>
  </si>
  <si>
    <t>see above</t>
  </si>
  <si>
    <t>Assorted general supplies (HD, Ace, others)</t>
  </si>
  <si>
    <t>Accounting consultant  - general</t>
  </si>
  <si>
    <t>Legal consultants - Fire Code</t>
  </si>
  <si>
    <t>As per expected income:</t>
  </si>
  <si>
    <t>Note: Six line items were added to this category, one of which will not take</t>
  </si>
  <si>
    <t xml:space="preserve">effect until 2006/2007 fiscal year.  </t>
  </si>
  <si>
    <t>We shall be adding $900 to Aerial ladder testing that year also.</t>
  </si>
  <si>
    <t>Rescue - Elevator DVD Class</t>
  </si>
  <si>
    <t>Rescue.Fire - High Rise Firefighting/Tactics video</t>
  </si>
  <si>
    <t>Rescue - CarBusters extrication</t>
  </si>
  <si>
    <t>IMS - Fire Command video series</t>
  </si>
  <si>
    <t>Liquid smoke</t>
  </si>
  <si>
    <t>Vent simulator lumber</t>
  </si>
  <si>
    <t>Books - curriculum &amp; 25 books &amp; study guides aerial apparatus</t>
  </si>
  <si>
    <t>Videos - physical fitness</t>
  </si>
  <si>
    <t>COW training - 4 training sessions w/lunches</t>
  </si>
  <si>
    <t>Small powered equipment maintenance</t>
  </si>
  <si>
    <t>Add on if decide to buy one copier + maintenance</t>
  </si>
  <si>
    <t>in code enforcement</t>
  </si>
  <si>
    <t>Unemployment Insurance - Federal FUTA @ $56</t>
  </si>
  <si>
    <t>Unemployment Insurance - Texas SUI  @ $243</t>
  </si>
  <si>
    <t>[2005-6 - 4750 parcels @ 95 cents]</t>
  </si>
  <si>
    <t>Christmas lights etc.</t>
  </si>
  <si>
    <t>Refrigerator for vaccine storage</t>
  </si>
  <si>
    <t>Pocket Masks for CPR training (@7.15)</t>
  </si>
  <si>
    <t>CPR cards (@1.00)</t>
  </si>
  <si>
    <t>DHS re-certifications**</t>
  </si>
  <si>
    <t>** Carol Campbell's budget called for $320 here, with $128 in 06-07</t>
  </si>
  <si>
    <t>Health etc. - employee TAC October and November *</t>
  </si>
  <si>
    <t>Health etc. - employee TAC December - September *</t>
  </si>
  <si>
    <t>Anti-virus annual renewal</t>
  </si>
  <si>
    <t>Back-up Express annual renewal</t>
  </si>
  <si>
    <t>Switch - additional for BC</t>
  </si>
  <si>
    <t>Wireless access point for BC</t>
  </si>
  <si>
    <t>Floppy disk drive - Madeline</t>
  </si>
  <si>
    <t>Laptop repair / parts</t>
  </si>
  <si>
    <t>Seminars/conferences/classes</t>
  </si>
  <si>
    <t>Possible EMT school to be held after March 2006</t>
  </si>
  <si>
    <t>Ludlum</t>
  </si>
  <si>
    <t>Air Instrumentation Maintenance Kit</t>
  </si>
  <si>
    <t>Sensit Combustible Gas Leak Detector</t>
  </si>
  <si>
    <t>Sensit Calibration Kit</t>
  </si>
  <si>
    <r>
      <t>Remainder of payment for 2 engines</t>
    </r>
    <r>
      <rPr>
        <sz val="11"/>
        <rFont val="Arial Narrow"/>
        <family val="2"/>
      </rPr>
      <t xml:space="preserve"> from Wells Fargo loan proceeds):</t>
    </r>
  </si>
  <si>
    <t>Payments on chassis on two engines</t>
  </si>
  <si>
    <t>WELLNESS program ($6,000 for physicals)</t>
  </si>
  <si>
    <t>2006 budget:  800 incidents at $25</t>
  </si>
  <si>
    <t>Rescue - Collapse of burning buildings - 5 video</t>
  </si>
  <si>
    <t>DVD's - Megan and Ralph</t>
  </si>
  <si>
    <t>SureCom (repairs, consult etc.)</t>
  </si>
  <si>
    <t>present, other than noted</t>
  </si>
  <si>
    <t xml:space="preserve">Assuming same number of desk and mobile phones as </t>
  </si>
  <si>
    <t>Radio parts &amp; maintenance</t>
  </si>
  <si>
    <t>ICS and accountability system</t>
  </si>
  <si>
    <t>Nozzles</t>
  </si>
  <si>
    <t xml:space="preserve">Salvage Covers </t>
  </si>
  <si>
    <t>Window cleaning (outside) October &amp; April</t>
  </si>
  <si>
    <t>Air Bags - Rescue vehicle</t>
  </si>
  <si>
    <t>Booster Reel - brush truck</t>
  </si>
  <si>
    <t>Fire Hose 1 3/4", 3", 5"</t>
  </si>
  <si>
    <t>Positive pressure ventilation fans - 24", 18"</t>
  </si>
  <si>
    <t>Rescue Jack -for stabilizing vehicles on uneven terrain</t>
  </si>
  <si>
    <t>Contract Instructor pay: FO 2, RIC, D/O</t>
  </si>
  <si>
    <t>Landscape Maintenance BC</t>
  </si>
  <si>
    <t>Lawn equipment (mowers</t>
  </si>
  <si>
    <t xml:space="preserve">Plan Review - ICC seminar </t>
  </si>
  <si>
    <t>CE hours - variety of classes</t>
  </si>
  <si>
    <t>Added to account for donation from Stratus</t>
  </si>
  <si>
    <t>Expenses for inspection trips</t>
  </si>
  <si>
    <t xml:space="preserve">Apparatus </t>
  </si>
  <si>
    <t>added 1/23</t>
  </si>
  <si>
    <t>More miscellaneous added 1/23</t>
  </si>
  <si>
    <t>Reduction because of fee shortage 1/23/06</t>
  </si>
  <si>
    <t>EXPENSES FOR CIRCLE DRIVE</t>
  </si>
  <si>
    <t>Allotted in escrow line, brought into budget 1/23/06</t>
  </si>
  <si>
    <t>General Fund Expense for Circle Drive</t>
  </si>
  <si>
    <t>CONTINGENCY - INCOME OVERAGE</t>
  </si>
  <si>
    <t>Estimated increase in income budgeted</t>
  </si>
  <si>
    <t>Barton Creek - COA electric</t>
  </si>
  <si>
    <t>Barton Creek - Texas Gas - heat</t>
  </si>
  <si>
    <t xml:space="preserve">Barton Creek -Travis County MUD - water </t>
  </si>
  <si>
    <t>line item added 1/23/06</t>
  </si>
  <si>
    <t xml:space="preserve">PUBLIC EDUCATION                         </t>
  </si>
  <si>
    <t>Tax office 2005-6: 5240 @ 95 cents=$4,978</t>
  </si>
  <si>
    <t>FT FF - 2006</t>
  </si>
  <si>
    <t>FF 2007</t>
  </si>
  <si>
    <t>DO 2007</t>
  </si>
  <si>
    <t>0-1 yr</t>
  </si>
  <si>
    <t>LT 2007</t>
  </si>
  <si>
    <t>1  year</t>
  </si>
  <si>
    <t>Mileage Reimbursement @ 48.5 cents per Federal standard</t>
  </si>
  <si>
    <t>Need to find out how many desk phones will be at Circle Drive</t>
  </si>
  <si>
    <t xml:space="preserve">PROPERTY &amp; LIABILITY INSURANCE         </t>
  </si>
  <si>
    <t>Property &amp; Liability Insurance</t>
  </si>
  <si>
    <t>Added 4/24/06</t>
  </si>
  <si>
    <t>Need to allow $500 for annual fees on each bond sale charged by Wells Fargo</t>
  </si>
  <si>
    <t xml:space="preserve">AUTO INSURANCE              </t>
  </si>
  <si>
    <t>Donations</t>
  </si>
  <si>
    <t>Sale of Apparatus &amp; Equipment</t>
  </si>
  <si>
    <t>Fire Academy Fees</t>
  </si>
  <si>
    <t>Code Enforcement Fees</t>
  </si>
  <si>
    <t>Property Tax Revenue</t>
  </si>
  <si>
    <t xml:space="preserve">Interest </t>
  </si>
  <si>
    <t>Training fees</t>
  </si>
  <si>
    <t>Room Rental</t>
  </si>
  <si>
    <t>Grants</t>
  </si>
  <si>
    <t>BUDGET EXPENSE CATEGORY</t>
  </si>
  <si>
    <t>Auto Insurance</t>
  </si>
  <si>
    <t>OPERATING SURPLUS (DEFICIT)</t>
  </si>
  <si>
    <t>FICA</t>
  </si>
  <si>
    <t>6% 457</t>
  </si>
  <si>
    <t>3 New Floaters</t>
  </si>
  <si>
    <t>Code Enforce Lt.</t>
  </si>
  <si>
    <t xml:space="preserve">EMS Coord </t>
  </si>
  <si>
    <t xml:space="preserve">IT Coordinator </t>
  </si>
  <si>
    <t>New Chief</t>
  </si>
  <si>
    <t>PT Chief</t>
  </si>
  <si>
    <t>Office Mgr</t>
  </si>
  <si>
    <t>6 New FF</t>
  </si>
  <si>
    <t>Part timers(8)</t>
  </si>
  <si>
    <t>Medical</t>
  </si>
  <si>
    <t>Pay</t>
  </si>
  <si>
    <t>FUTA &amp; SUI</t>
  </si>
  <si>
    <t>W.C.</t>
  </si>
  <si>
    <t>Other</t>
  </si>
  <si>
    <r>
      <t>Pay</t>
    </r>
    <r>
      <rPr>
        <sz val="10"/>
        <rFont val="Arial Narrow"/>
        <family val="2"/>
      </rPr>
      <t xml:space="preserve"> includes scheduled OT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</si>
  <si>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Rate</t>
  </si>
  <si>
    <t>#PP</t>
  </si>
  <si>
    <t>Hourly annual</t>
  </si>
  <si>
    <t>Total Annual</t>
  </si>
  <si>
    <t>3 floaters</t>
  </si>
  <si>
    <t xml:space="preserve"> days </t>
  </si>
  <si>
    <t xml:space="preserve"> $-   </t>
  </si>
  <si>
    <t>TOTAL FIREFIGHTING:</t>
  </si>
  <si>
    <t>Asst Chief</t>
  </si>
  <si>
    <t>Code Lt</t>
  </si>
  <si>
    <t>Admin</t>
  </si>
  <si>
    <t>TOTAL ADMIN:</t>
  </si>
  <si>
    <t>0-1yr</t>
  </si>
  <si>
    <t>1&amp;2, 3</t>
  </si>
  <si>
    <t>base/1yr</t>
  </si>
  <si>
    <t>1&amp;2</t>
  </si>
  <si>
    <t>6 mos - 1 yr</t>
  </si>
  <si>
    <t>base/6mos/1yr</t>
  </si>
  <si>
    <t>base/½ yr</t>
  </si>
  <si>
    <t>6 new FF</t>
  </si>
  <si>
    <t>Part time</t>
  </si>
  <si>
    <t>1st yr</t>
  </si>
  <si>
    <t>Current Chief</t>
  </si>
  <si>
    <t>9th yr</t>
  </si>
  <si>
    <t>5th yr</t>
  </si>
  <si>
    <t>2nd yr</t>
  </si>
  <si>
    <t>3&amp;4, 5</t>
  </si>
  <si>
    <t>Status at 10/1/06</t>
  </si>
  <si>
    <t>(8)</t>
  </si>
  <si>
    <t>EMS PT (40)</t>
  </si>
  <si>
    <t>IT PT (16)</t>
  </si>
  <si>
    <t>Rank/Position</t>
  </si>
  <si>
    <r>
      <t>Hourly Paid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Full Time</t>
    </r>
  </si>
  <si>
    <r>
      <t xml:space="preserve">Administrative: </t>
    </r>
    <r>
      <rPr>
        <b/>
        <sz val="10"/>
        <rFont val="Arial"/>
        <family val="2"/>
      </rPr>
      <t>Full time</t>
    </r>
  </si>
  <si>
    <t>Note: all full time employees are eligible for vacation &amp; the 457(b) Plan.</t>
  </si>
  <si>
    <t xml:space="preserve">Bus Mgr </t>
  </si>
  <si>
    <t>Round off</t>
  </si>
  <si>
    <t>FIGURED IN ABOVE</t>
  </si>
  <si>
    <t>Captain</t>
  </si>
  <si>
    <t>Lieutenant</t>
  </si>
  <si>
    <t>Driver/Operator</t>
  </si>
  <si>
    <t>Firefighter</t>
  </si>
  <si>
    <t>AC</t>
  </si>
  <si>
    <t>Chief</t>
  </si>
  <si>
    <t>Bus Mgr</t>
  </si>
  <si>
    <t>CAP 2007</t>
  </si>
  <si>
    <t>CAP 2006</t>
  </si>
  <si>
    <t xml:space="preserve">Operational Rates of Pay 2006 and 2007 </t>
  </si>
  <si>
    <t>7&amp;8 years *</t>
  </si>
  <si>
    <t xml:space="preserve">BENEFITS                                                            641        </t>
  </si>
  <si>
    <t>HazMat physicals - 3 HazMat specialists</t>
  </si>
  <si>
    <t>Wells Fargo Bank *</t>
  </si>
  <si>
    <t>* lease to be paid annually through March 2nd 2016</t>
  </si>
  <si>
    <t>Mini engine with CAFs **</t>
  </si>
  <si>
    <t>** per BT.  Then $58,000 each year beginning 2008</t>
  </si>
  <si>
    <t>On Sunset Valley property, ESD</t>
  </si>
  <si>
    <t>designated, COA serviced</t>
  </si>
  <si>
    <t>Property values increased in 2006.</t>
  </si>
  <si>
    <t>Awards - service, Mackey etc.</t>
  </si>
  <si>
    <t xml:space="preserve">Quick Book Checks </t>
  </si>
  <si>
    <t>Administration fees - each bond debt - Wells Fargo</t>
  </si>
  <si>
    <t>Possible finance charges (Chase)</t>
  </si>
  <si>
    <t>TexMas - government purchasing commission</t>
  </si>
  <si>
    <t xml:space="preserve">SFFMA </t>
  </si>
  <si>
    <t>NFPA regular (one year sub)</t>
  </si>
  <si>
    <t xml:space="preserve">Flyers/invitations - postage </t>
  </si>
  <si>
    <t>Certified mail</t>
  </si>
  <si>
    <t>Postage due</t>
  </si>
  <si>
    <t>Stamps</t>
  </si>
  <si>
    <t>Package mail</t>
  </si>
  <si>
    <t>PO Box 90427   (closed May 2006)</t>
  </si>
  <si>
    <t>D. Ladd Pattillo - annual bond audit</t>
  </si>
  <si>
    <t>Legal consultants - KC, JC</t>
  </si>
  <si>
    <t>Estimate 15 meetings, average 4.5 commish</t>
  </si>
  <si>
    <t>Allotted in escrow line during 05/06</t>
  </si>
  <si>
    <t>Chad - TCTO 06-07 up to 1.02 per parcel.  So, 5525 x 1.02 = $5,636</t>
  </si>
  <si>
    <t>Umbrella Liability</t>
  </si>
  <si>
    <t>These amounts are what will actually</t>
  </si>
  <si>
    <r>
      <t xml:space="preserve">be paid out of the </t>
    </r>
    <r>
      <rPr>
        <u/>
        <sz val="12"/>
        <rFont val="Arial"/>
        <family val="2"/>
      </rPr>
      <t>Bond Debt Service Funds</t>
    </r>
  </si>
  <si>
    <t>The amounts paid out of this category go into</t>
  </si>
  <si>
    <t>these service funds and are calculated as a</t>
  </si>
  <si>
    <t>percentage of our property tax income at the</t>
  </si>
  <si>
    <t>time the effective tax rate is calculated</t>
  </si>
  <si>
    <t>2005 bonds last payment is September 1, 2025</t>
  </si>
  <si>
    <t>to manage our payments (will be $1,000 for nearly 20 yrs)</t>
  </si>
  <si>
    <t>Newspaper - for required public notices re tax rate Aug/Sep</t>
  </si>
  <si>
    <t>Travis County Clerk for ESD postings (100 in 03, 04 &amp; 1/06)</t>
  </si>
  <si>
    <t>Estimated premium for new engine</t>
  </si>
  <si>
    <t>Estimate of new building coverage</t>
  </si>
  <si>
    <t xml:space="preserve">   SUNSET VALLEY REIMBURSEMENT</t>
  </si>
  <si>
    <t>Quote VFIS 6/28/06</t>
  </si>
  <si>
    <t xml:space="preserve"> * Beginning 2010, rates are in place for each grade through 12 years.</t>
  </si>
  <si>
    <t>Travis County Tax Office fees</t>
  </si>
  <si>
    <t>Glenn Brooks - TCAD ballpark figure 6/20/06 - going up - now 0.08%</t>
  </si>
  <si>
    <t>2003 bonds last payment is September 1, 2023</t>
  </si>
  <si>
    <t>Property</t>
  </si>
  <si>
    <t>Portable Equipment</t>
  </si>
  <si>
    <t>General Liability</t>
  </si>
  <si>
    <t>Management Liability</t>
  </si>
  <si>
    <t>Fidelity Bond</t>
  </si>
  <si>
    <t>Quote from VFIS 6/28/05</t>
  </si>
  <si>
    <t>Remainder of the engine/pumper</t>
  </si>
  <si>
    <t>Color copies of maps or other miscellaneous supplies</t>
  </si>
  <si>
    <t>Postage / Certified mail costs</t>
  </si>
  <si>
    <t>More paid staff in 06-07</t>
  </si>
  <si>
    <t>Increase for repeater    *</t>
  </si>
  <si>
    <t>* Repeater to be moved - may need to carry over 2006 $4,000</t>
  </si>
  <si>
    <t>Programming software &amp; cables for trunked radios</t>
  </si>
  <si>
    <t>2nd part radios for command vehicles**</t>
  </si>
  <si>
    <t>** N/A until December - 2006 funds not spent</t>
  </si>
  <si>
    <t>Semi-Annual, COA ***</t>
  </si>
  <si>
    <t>*** Convert to billing in arrears - one payment only in FY2007</t>
  </si>
  <si>
    <t>***** Reduce by $3,600 if shift captain staffs Quint</t>
  </si>
  <si>
    <t>BC &amp; CD station generator maintenance agreement</t>
  </si>
  <si>
    <t>Landscape Maintenance - CD</t>
  </si>
  <si>
    <t>Pump septic system (CD Station)</t>
  </si>
  <si>
    <t>Retention pond maintenance contract (CD station)</t>
  </si>
  <si>
    <t>?</t>
  </si>
  <si>
    <t>New desk supplies - CD station</t>
  </si>
  <si>
    <t>Picnic tables for Station 1</t>
  </si>
  <si>
    <t>Contingency 2006 - table &amp; chairs for porch</t>
  </si>
  <si>
    <t>Cell phones (added 1 phone - shift captain</t>
  </si>
  <si>
    <t>AT&amp;T (was SBC)</t>
  </si>
  <si>
    <t>Allied Waste - both stations</t>
  </si>
  <si>
    <t>Circle Drive - COA water for 9 months</t>
  </si>
  <si>
    <t>Circle Drive - PEC electricity Circle Drive 9 months</t>
  </si>
  <si>
    <t>Circle Drive - Garnett Propane - 750 gallons- heat</t>
  </si>
  <si>
    <t xml:space="preserve">Thomas Springs - COA water </t>
  </si>
  <si>
    <t>Thomas Springs - PEC - electricity</t>
  </si>
  <si>
    <t>Stickers with Fire Department Logo *</t>
  </si>
  <si>
    <t>* not spent in FY 2006</t>
  </si>
  <si>
    <t>Open House supplies (BC and CD) **</t>
  </si>
  <si>
    <t>Oak Hill hosted CAFCA meeting *</t>
  </si>
  <si>
    <t>* from JJ</t>
  </si>
  <si>
    <t>Professional Development (officers) *</t>
  </si>
  <si>
    <t>Administrative Training/Seminars **</t>
  </si>
  <si>
    <t>Hosting sundry meetings - fire officers, admin, commissioners, etc. **</t>
  </si>
  <si>
    <t>** from MM</t>
  </si>
  <si>
    <t>Repeater maintenance - at Pinnacle from TS</t>
  </si>
  <si>
    <t>****** Key retention units that release with PIN number or radio</t>
  </si>
  <si>
    <t>Ansul System Semi-Annual Inspection *</t>
  </si>
  <si>
    <t>Fire Alarm Annual Inspection *</t>
  </si>
  <si>
    <t>Fire Extinguisher Annual Inspection *</t>
  </si>
  <si>
    <t>Fire Sprinkler Annual Inspection *</t>
  </si>
  <si>
    <t>* JJ</t>
  </si>
  <si>
    <t>TCFP Annual certifications ***</t>
  </si>
  <si>
    <t>*** MM</t>
  </si>
  <si>
    <t>8000 gallons @ $3.00 per gallon</t>
  </si>
  <si>
    <t>$1.92 for unleaded and $2.02 for diesel.  Our current prices are $2.47 for unleaded and</t>
  </si>
  <si>
    <t>$2.45 for diesel.  The budget prices are estimated at $3.00 per gallon for unleaded and</t>
  </si>
  <si>
    <t xml:space="preserve">diesel.  </t>
  </si>
  <si>
    <t>We shall have consumed 7,273 gallons of fuel, estimating the last quarter of the year.</t>
  </si>
  <si>
    <t>response, we are looking at consuming 8,000 gallons of fuel next year at $3.00 per gallon</t>
  </si>
  <si>
    <t>for a total cost of $24,000</t>
  </si>
  <si>
    <t xml:space="preserve">If we add 10% to the total consumption for Training, increased call volume, and Command </t>
  </si>
  <si>
    <t>Note: Fuel costs have gone up 25% over the last year.  In May of 2005 we were paying</t>
  </si>
  <si>
    <t>Off-site facility - Shaw Lane &amp; others</t>
  </si>
  <si>
    <t>PPE - coats, pants, hoods, gloves, helmets, gear bags</t>
  </si>
  <si>
    <t>PPE - 12 pairs boots @ $94.95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</si>
  <si>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</si>
  <si>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</si>
  <si>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</si>
  <si>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</si>
  <si>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Equipment - all purpose lite boxes @ $127.95</t>
  </si>
  <si>
    <t>Equipment - positive ventilation fan</t>
  </si>
  <si>
    <t>Books, overhead - student handbooks</t>
  </si>
  <si>
    <t>Books, overhead - paper, stamps, etc.</t>
  </si>
  <si>
    <t>Books, Overhead - IFSTA manual, study guide, CD sets @ $71.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</si>
  <si>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</si>
  <si>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</si>
  <si>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</si>
  <si>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</si>
  <si>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Annual SCBA Flow Test 26 @ $40</t>
  </si>
  <si>
    <t>SCBA Mask Fit Test 15 @ $25</t>
  </si>
  <si>
    <t>Gas Calibration</t>
  </si>
  <si>
    <t>Scott Rit-Pack 11 for E-301</t>
  </si>
  <si>
    <t>Portable Cascade Hydro due 2008</t>
  </si>
  <si>
    <t>Cylinder Hydro (67 x $25) due 2009</t>
  </si>
  <si>
    <t>*** from JB</t>
  </si>
  <si>
    <t>Fire Inspector certification-tuition, books fees for 5 employees</t>
  </si>
  <si>
    <t>Plans Examiner I cert class - tuition, books, fees *</t>
  </si>
  <si>
    <t>Peer Fitness Trainer certification class - 2</t>
  </si>
  <si>
    <t>Fire Officer 11 - shift training - tuition, books, fees **</t>
  </si>
  <si>
    <t>** recover some cost with 10 students @ 150 each = $1,500</t>
  </si>
  <si>
    <t>* recover cost with 12 students paying $150 each = $1,800</t>
  </si>
  <si>
    <t>Swift Water Rescue - 6  (3 last year)</t>
  </si>
  <si>
    <t>Hazardous materials Tech - 5</t>
  </si>
  <si>
    <t>Driver Operator-Pumper - 8</t>
  </si>
  <si>
    <t>Library - general replacement of outdated material</t>
  </si>
  <si>
    <t>Wildland Academy tuition - off site</t>
  </si>
  <si>
    <t>Equipment - Cut Away Fire Hydrant - ISO required</t>
  </si>
  <si>
    <t>Radiological monitoring - food &amp; drink</t>
  </si>
  <si>
    <t>Aerial Preventive Maintenance</t>
  </si>
  <si>
    <t>General Preventive Maintenance</t>
  </si>
  <si>
    <t>Small equipment repairs</t>
  </si>
  <si>
    <t>Apparatus &amp; Vehicle repairs</t>
  </si>
  <si>
    <t>Miscellaneous equipment and supplies</t>
  </si>
  <si>
    <t>Rescue equipment and supplies</t>
  </si>
  <si>
    <t>Hose tester</t>
  </si>
  <si>
    <t>Swift water rescue equipment and accessories</t>
  </si>
  <si>
    <t>Structural Turnout Coats (10)</t>
  </si>
  <si>
    <t>Structural Turnout Pants (10)</t>
  </si>
  <si>
    <t>Structural Turnout suspenders (12)</t>
  </si>
  <si>
    <t>Structural Nomex hoods (24)</t>
  </si>
  <si>
    <t>Structural Helmets with leather fronts (10)</t>
  </si>
  <si>
    <t>Structural helmets face shields (12)</t>
  </si>
  <si>
    <t>Structural Boots (10)</t>
  </si>
  <si>
    <t>Accountability tags (12)</t>
  </si>
  <si>
    <t>Wildland Turnout Coats (10)</t>
  </si>
  <si>
    <t>Wildland Turnout Pants (10)</t>
  </si>
  <si>
    <t xml:space="preserve">Wildland Helmets (10)   </t>
  </si>
  <si>
    <t>Wildland Goggles (10)</t>
  </si>
  <si>
    <t>Wildland Shelters (4)</t>
  </si>
  <si>
    <t>Structural and Wildland PPE repair and Cleaning</t>
  </si>
  <si>
    <t>SCBA Face Mask CBRN approved (6)</t>
  </si>
  <si>
    <t>Traffic Vests (10)</t>
  </si>
  <si>
    <t>Admin Cap</t>
  </si>
  <si>
    <t>3rd yr</t>
  </si>
  <si>
    <t>ST Compliance PT (36)</t>
  </si>
  <si>
    <t>3 FF for Cap</t>
  </si>
  <si>
    <t>2, 3 yr</t>
  </si>
  <si>
    <t>2, 3yr</t>
  </si>
  <si>
    <t>Allowance for part-time employee *</t>
  </si>
  <si>
    <t>* $28,080.00 incl. in payroll plus taxes etc.</t>
  </si>
  <si>
    <t>3 FF repl. Cap</t>
  </si>
  <si>
    <t>CAP</t>
  </si>
  <si>
    <t>ST Compliance</t>
  </si>
  <si>
    <r>
      <t xml:space="preserve">Equipment - 10 passenger van for transport </t>
    </r>
    <r>
      <rPr>
        <i/>
        <sz val="12"/>
        <rFont val="Arial"/>
        <family val="2"/>
      </rPr>
      <t>(moved to apparatus)</t>
    </r>
  </si>
  <si>
    <r>
      <t xml:space="preserve">Unscheduled in house and outside training </t>
    </r>
    <r>
      <rPr>
        <i/>
        <sz val="12"/>
        <rFont val="Arial"/>
        <family val="2"/>
      </rPr>
      <t>(CAFS/Hi-Angle etc.)</t>
    </r>
  </si>
  <si>
    <t>TCESD3 IT Budget for 2006-2007</t>
  </si>
  <si>
    <t>DRAFT #1</t>
  </si>
  <si>
    <t>Mandatory items</t>
  </si>
  <si>
    <t>Recipient</t>
  </si>
  <si>
    <t>Make, Model</t>
  </si>
  <si>
    <t>Price</t>
  </si>
  <si>
    <t>Notes</t>
  </si>
  <si>
    <t>Software</t>
  </si>
  <si>
    <t>All</t>
  </si>
  <si>
    <t>Trend Micro</t>
  </si>
  <si>
    <t>Backup express annual maintenance</t>
  </si>
  <si>
    <t>Symantec/Veritas</t>
  </si>
  <si>
    <t>Performs nightly backups</t>
  </si>
  <si>
    <t>Firehouse annual maintenance</t>
  </si>
  <si>
    <t>Firehouse</t>
  </si>
  <si>
    <t>Defrag annual maintenance</t>
  </si>
  <si>
    <t>Winternals</t>
  </si>
  <si>
    <t>Frontpage 2006 update</t>
  </si>
  <si>
    <t>Web</t>
  </si>
  <si>
    <t>MS</t>
  </si>
  <si>
    <t>For web page design</t>
  </si>
  <si>
    <t>JASC 2006 upgrade</t>
  </si>
  <si>
    <t>JASC</t>
  </si>
  <si>
    <t>For web graphics design</t>
  </si>
  <si>
    <t>Windows XP Pro upgrade (2)</t>
  </si>
  <si>
    <t>Upgrade PCs from W2k</t>
  </si>
  <si>
    <t>Windows CAL 2003 licenses (5)</t>
  </si>
  <si>
    <t>To keep licenses legal</t>
  </si>
  <si>
    <t>Miscellaneous software purchases</t>
  </si>
  <si>
    <t>TBD</t>
  </si>
  <si>
    <t>Software subtotal</t>
  </si>
  <si>
    <t>Network</t>
  </si>
  <si>
    <t>Additional Cisco Firewall for DMZ</t>
  </si>
  <si>
    <t>Cisco</t>
  </si>
  <si>
    <t>Network subtotal</t>
  </si>
  <si>
    <t>New computers</t>
  </si>
  <si>
    <t>Desktop PC for Lt office BC</t>
  </si>
  <si>
    <t>Lt BC</t>
  </si>
  <si>
    <t>HP</t>
  </si>
  <si>
    <t>Desktop PC for Lt office Miller</t>
  </si>
  <si>
    <t>Lt Miller</t>
  </si>
  <si>
    <t>Desktop PC for Asst Chief Rodriguez</t>
  </si>
  <si>
    <t>Ralph</t>
  </si>
  <si>
    <t>Desktop replacement</t>
  </si>
  <si>
    <t>In case one requires replacement</t>
  </si>
  <si>
    <t>New Laptop for EMS Lt</t>
  </si>
  <si>
    <t>Carol</t>
  </si>
  <si>
    <t>Dell 610</t>
  </si>
  <si>
    <t>New server to replace OHFD2 and OHFD</t>
  </si>
  <si>
    <t>Dell Poweredge</t>
  </si>
  <si>
    <t>Existing servers are close to being dead</t>
  </si>
  <si>
    <t>Portable color printer for field usage</t>
  </si>
  <si>
    <t>Code Enf</t>
  </si>
  <si>
    <t>HP 450 cbi</t>
  </si>
  <si>
    <t>Runs from internal battery</t>
  </si>
  <si>
    <t>Monitors for additional desktops</t>
  </si>
  <si>
    <t>Three LCD monitors</t>
  </si>
  <si>
    <t>New computers subtotal</t>
  </si>
  <si>
    <t>Hardware maintenance</t>
  </si>
  <si>
    <t>Miscellaneous PC/network repairs</t>
  </si>
  <si>
    <t>Increased by $500 over 04-05</t>
  </si>
  <si>
    <t>Inkjet color replacement</t>
  </si>
  <si>
    <t>Assuming one requires replacement</t>
  </si>
  <si>
    <t>Laptop parts</t>
  </si>
  <si>
    <t>Dell</t>
  </si>
  <si>
    <t>To keep existing laptops alive</t>
  </si>
  <si>
    <t>Placeholder, still no details</t>
  </si>
  <si>
    <t>Hardware maintenance subtotal</t>
  </si>
  <si>
    <t>Total mandatory items</t>
  </si>
  <si>
    <t>Budget 05-06</t>
  </si>
  <si>
    <t>Decrease from 05-06</t>
  </si>
  <si>
    <t>Existing Inventory</t>
  </si>
  <si>
    <t>PC Inventory</t>
  </si>
  <si>
    <t>Owner</t>
  </si>
  <si>
    <t>Location</t>
  </si>
  <si>
    <t>Laptop (4 yrs)</t>
  </si>
  <si>
    <t>Kevin</t>
  </si>
  <si>
    <t>BC</t>
  </si>
  <si>
    <t>WinXP</t>
  </si>
  <si>
    <t>Jack</t>
  </si>
  <si>
    <t>Laptop (3 yrs)</t>
  </si>
  <si>
    <t>Desktop (ancient)</t>
  </si>
  <si>
    <t>AED PC</t>
  </si>
  <si>
    <t>Win98</t>
  </si>
  <si>
    <t>Training</t>
  </si>
  <si>
    <t>Laptop (1 yr)</t>
  </si>
  <si>
    <t>JJ</t>
  </si>
  <si>
    <t>Laptop (ancient)</t>
  </si>
  <si>
    <t>Museum</t>
  </si>
  <si>
    <t>PC (new)</t>
  </si>
  <si>
    <t>BC Training</t>
  </si>
  <si>
    <t>Win2k</t>
  </si>
  <si>
    <t>Upgrade</t>
  </si>
  <si>
    <t>PC (old)</t>
  </si>
  <si>
    <t>Lt office</t>
  </si>
  <si>
    <t>Spares</t>
  </si>
  <si>
    <t>FF office</t>
  </si>
  <si>
    <t>Server (left, Web)</t>
  </si>
  <si>
    <t>Equipment rack</t>
  </si>
  <si>
    <t>OHFD2</t>
  </si>
  <si>
    <t>Replace</t>
  </si>
  <si>
    <t>Server (Xandros)</t>
  </si>
  <si>
    <t>Postfix</t>
  </si>
  <si>
    <t>Xandros</t>
  </si>
  <si>
    <t>Server (middle, fileshare, FH, AD, DNS, Exchange)</t>
  </si>
  <si>
    <t>OHFD1</t>
  </si>
  <si>
    <t>Win2003</t>
  </si>
  <si>
    <t>Server (right)</t>
  </si>
  <si>
    <t>OHFD</t>
  </si>
  <si>
    <t>Server (up, FH)</t>
  </si>
  <si>
    <t>FH</t>
  </si>
  <si>
    <t>Load W2003</t>
  </si>
  <si>
    <t>Madeline</t>
  </si>
  <si>
    <t>Megan</t>
  </si>
  <si>
    <t>PC (OK)</t>
  </si>
  <si>
    <t>TCSO/Tina</t>
  </si>
  <si>
    <t>Miller</t>
  </si>
  <si>
    <t>Volunteers</t>
  </si>
  <si>
    <t>Server (ancient)</t>
  </si>
  <si>
    <t>Miller Vol</t>
  </si>
  <si>
    <t>MillerAD</t>
  </si>
  <si>
    <t>Samsung 1450 printer</t>
  </si>
  <si>
    <t>Samsung 1650 printer</t>
  </si>
  <si>
    <t>HP 8000 printer</t>
  </si>
  <si>
    <t>HP Deskjet 7400 All-in-One</t>
  </si>
  <si>
    <t>Personal printer</t>
  </si>
  <si>
    <t>Personal laser</t>
  </si>
  <si>
    <t>24-port switch</t>
  </si>
  <si>
    <t>8-port switch</t>
  </si>
  <si>
    <t>Linksys router</t>
  </si>
  <si>
    <t>Replacement server</t>
  </si>
  <si>
    <t>Lab</t>
  </si>
  <si>
    <t>PIX box</t>
  </si>
  <si>
    <t>Wireless AP</t>
  </si>
  <si>
    <t>Lt Office</t>
  </si>
  <si>
    <t>Spare</t>
  </si>
  <si>
    <t>Disk drive</t>
  </si>
  <si>
    <t>ALASDHAIR's WORKSHEET</t>
  </si>
  <si>
    <t>Anti-virus annual renewal - Trend Micro</t>
  </si>
  <si>
    <t>Defrag annual maintenance - Winternals</t>
  </si>
  <si>
    <t>Frontpage update</t>
  </si>
  <si>
    <t>JASC upgrade</t>
  </si>
  <si>
    <t>Firewall for DMZ - Cisco, additional</t>
  </si>
  <si>
    <t>Desktop PC (06 Jack) (07 Lt. office TS)</t>
  </si>
  <si>
    <t>Laptop upgrade / new - EMS Lt.  Dell 610</t>
  </si>
  <si>
    <t>Server - OHFD  Dell Poweredge</t>
  </si>
  <si>
    <t>Monitors</t>
  </si>
  <si>
    <t>Repairs - Pc and network</t>
  </si>
  <si>
    <t>Desktop PC Lt BC</t>
  </si>
  <si>
    <t>Desktop PC (06 training) (07 RR)</t>
  </si>
  <si>
    <t>Desktop PC - spare</t>
  </si>
  <si>
    <t>Desktop PC Lt TS</t>
  </si>
  <si>
    <t>Software purchases - miscellaneous</t>
  </si>
  <si>
    <t xml:space="preserve">*********Increase to $2400 if 4 MDC.s purchased </t>
  </si>
  <si>
    <t>MDC for E-301, Q-302 + doc E-302</t>
  </si>
  <si>
    <t>******* Was in 2005 contingency not used then per AFD  : $20,000 in contingency</t>
  </si>
  <si>
    <t>2 new FR2 AEDs, cases, data cards, batteries</t>
  </si>
  <si>
    <t>Flu , TB, Hep  B vaccine</t>
  </si>
  <si>
    <t>Safety syringes for vaccine (box of 100)</t>
  </si>
  <si>
    <t>AED Equipment- Batteries, Pads, Razors, Cards, Etc.</t>
  </si>
  <si>
    <t>BLS Kits *5 to include medical bags, O2 aspirators, O2 Regulators</t>
  </si>
  <si>
    <t>EMI NET - 27 students expire 7/2007</t>
  </si>
  <si>
    <t>EMI NET for new hires, vols, commmand staff</t>
  </si>
  <si>
    <t>Community CPR classes, DVD, Manuals, Cards, Masks</t>
  </si>
  <si>
    <t>Vacuumed cleaners (1 per station)</t>
  </si>
  <si>
    <t>Air Filters (both stations)</t>
  </si>
  <si>
    <t>Time Warner - both stations</t>
  </si>
  <si>
    <t>Landscape maintenance - 3 mos TS</t>
  </si>
  <si>
    <t>Hydrant markers</t>
  </si>
  <si>
    <t>Street reflective markers</t>
  </si>
  <si>
    <t>Street reflective marker epoxy</t>
  </si>
  <si>
    <t>Hydrant maintenance supplies</t>
  </si>
  <si>
    <t>Inspector equipment</t>
  </si>
  <si>
    <t>Investigator equipment</t>
  </si>
  <si>
    <t>Plans examiners</t>
  </si>
  <si>
    <t>Testing equipment</t>
  </si>
  <si>
    <r>
      <t xml:space="preserve">FIRERESCUE </t>
    </r>
    <r>
      <rPr>
        <sz val="12"/>
        <rFont val="Arial Narrow"/>
        <family val="2"/>
      </rPr>
      <t>CONFERENCE &amp; EXPOSITION</t>
    </r>
  </si>
  <si>
    <r>
      <t xml:space="preserve">SAFE-D </t>
    </r>
    <r>
      <rPr>
        <sz val="12"/>
        <rFont val="Arial"/>
        <family val="2"/>
      </rPr>
      <t xml:space="preserve">  February (5 persons) **</t>
    </r>
  </si>
  <si>
    <t>Misc. Seminars/Outside training****</t>
  </si>
  <si>
    <t>Fire Rescue registration November 2005****</t>
  </si>
  <si>
    <r>
      <t>TAFE</t>
    </r>
    <r>
      <rPr>
        <sz val="12"/>
        <rFont val="Arial"/>
        <family val="2"/>
      </rPr>
      <t xml:space="preserve"> Conference - 2 persons (4 in 06)****</t>
    </r>
  </si>
  <si>
    <t>**** from RR</t>
  </si>
  <si>
    <t>Aerial Ladder Testing****</t>
  </si>
  <si>
    <t>Apparatus Annual Pump Certification****</t>
  </si>
  <si>
    <t>Ground Ladder Testing****</t>
  </si>
  <si>
    <t>**** RR</t>
  </si>
  <si>
    <t>Knox Box Sentralok A (master keys for gates)</t>
  </si>
  <si>
    <t>ICC Region 10 plan review for inspections*****</t>
  </si>
  <si>
    <t>Arson/Fire Cause Conference (TFIC)*****</t>
  </si>
  <si>
    <t>Fire Inspector CE training*****</t>
  </si>
  <si>
    <t>***** from JB</t>
  </si>
  <si>
    <t>Checking with COA for contract requirement</t>
  </si>
  <si>
    <t>ISO consultant - Mike Pietsch</t>
  </si>
  <si>
    <t>ICC - inspections</t>
  </si>
  <si>
    <t>NFPA - annual on line</t>
  </si>
  <si>
    <t>ICC/NFPA - code related publications</t>
  </si>
  <si>
    <t>Circle Drive Grand Opening</t>
  </si>
  <si>
    <t>In Sems</t>
  </si>
  <si>
    <t>In pubs</t>
  </si>
  <si>
    <t>in pubs</t>
  </si>
  <si>
    <t>in sems]</t>
  </si>
  <si>
    <t>in sems</t>
  </si>
  <si>
    <t>Print Shop</t>
  </si>
  <si>
    <t>Gamma Pagers (2)</t>
  </si>
  <si>
    <t>Patches</t>
  </si>
  <si>
    <t>Ball Caps</t>
  </si>
  <si>
    <t>Commission - allowance for truck brokers *</t>
  </si>
  <si>
    <t>7% of $150,000</t>
  </si>
  <si>
    <t>RECRUITMENT/PROMOTION</t>
  </si>
  <si>
    <t>Recruitment/Promotion</t>
  </si>
  <si>
    <t>Light duty pay rate: $10.50 per hour.</t>
  </si>
  <si>
    <t>Hiring Process:</t>
  </si>
  <si>
    <t>Employment ads</t>
  </si>
  <si>
    <t>Stationery supplies</t>
  </si>
  <si>
    <t>Labor (EMS etc.)</t>
  </si>
  <si>
    <t>Refreshments</t>
  </si>
  <si>
    <t>Promotions:</t>
  </si>
  <si>
    <t>Stationery/supplies</t>
  </si>
  <si>
    <t>Unscheduled overtime for Recruiting and promotion</t>
  </si>
  <si>
    <t>Unsch for rec</t>
  </si>
  <si>
    <t>Special Operations Training - aerial, advanced IMS</t>
  </si>
  <si>
    <t>Miscellaneous (COA deposit refund)</t>
  </si>
  <si>
    <t>Sales Tax Revenue - gross</t>
  </si>
  <si>
    <t>Fee charges by comptroller's office - 2%</t>
  </si>
  <si>
    <t>10-passenger van for training &amp; other - contingency?</t>
  </si>
  <si>
    <t>MDC for C-301, C-302 and mini-engine*******</t>
  </si>
  <si>
    <t>get in 2006</t>
  </si>
  <si>
    <t>XTVA modules for B-302</t>
  </si>
  <si>
    <t>Monthly cost for M&amp;O on 800 MHz radios</t>
  </si>
  <si>
    <t>Actually receive 1.96% of sales.</t>
  </si>
  <si>
    <t>Fire Extinguisher Re-Charging for each apparatus</t>
  </si>
  <si>
    <t>Allowance for Code Enforcement uniforms</t>
  </si>
  <si>
    <t>*</t>
  </si>
  <si>
    <t>Estimate 20 actual lasting students @ $2,750 = $55,000.</t>
  </si>
  <si>
    <t>* - this may go</t>
  </si>
  <si>
    <t>457 Annual fee $5 per participant (25 in 2005-6) 38</t>
  </si>
  <si>
    <t>Regular processing fee for Paychex would be approx. $6467 for 05-06 with 34 employees</t>
  </si>
  <si>
    <t>Direct deposit charges are 0.50 for each deposit made (each employee may have up to 4)</t>
  </si>
  <si>
    <t>Basically a new employee in 2007 (given 34 already) would cost $2.09 each per payday</t>
  </si>
  <si>
    <t>Paychex delivery fees (Lone Star)</t>
  </si>
  <si>
    <t>Paychex - extra costs for 13 employees</t>
  </si>
  <si>
    <t>Full time employees 5% 457 contribution  (6% 2007) **</t>
  </si>
  <si>
    <t>*Budget for 2006 was based on 2005 charges, which were for the manual payroll performed previously</t>
  </si>
  <si>
    <t>Amount of 457 increase caused by extra 1% contribution is: $12,557.11</t>
  </si>
  <si>
    <t>** amount of 457 contribution for 2007 caused by additions to staff is: $11,954.14 @ 6, 9962 @ 5</t>
  </si>
  <si>
    <t>Delivery will be approx $250 for 05-06, with no change for number of employees</t>
  </si>
  <si>
    <t>Payroll checks are 1.87 for first 10, 1.59 next 40, 1.01 over 50  (over and above the base which doesn't change)</t>
  </si>
  <si>
    <t>original lump: 7433</t>
  </si>
  <si>
    <t>Additional full time employees - 1/2 year at 6%</t>
  </si>
  <si>
    <t>Paychex regular processing fees *</t>
  </si>
  <si>
    <t xml:space="preserve">Admin </t>
  </si>
  <si>
    <t>Grant Cost share</t>
  </si>
  <si>
    <t>David Luther (getting radio instead)</t>
  </si>
  <si>
    <t>&lt;admin differential</t>
  </si>
  <si>
    <t>Employment Ads (in category 645 2007)</t>
  </si>
  <si>
    <t>GRANT MATCHING</t>
  </si>
  <si>
    <t>$22.68 per radio, per month: ****</t>
  </si>
  <si>
    <t>**** 19 radios in FY 2006, 30 radios in FY 2007</t>
  </si>
  <si>
    <t>Mobile radios for new E-301 and mini-pumper*****</t>
  </si>
  <si>
    <t>for E-301, Q-302, new mini-pumper + software ******</t>
  </si>
  <si>
    <t>Wireless Access for 5 MDCs ($50 each month)********</t>
  </si>
  <si>
    <t>International Assn. Arson Investigators</t>
  </si>
  <si>
    <t>Original Approved 2007 Budget</t>
  </si>
  <si>
    <t>Added 10/23 - encumbered from 2006</t>
  </si>
  <si>
    <t>Added 10/23 - encumbered from 2006 *</t>
  </si>
  <si>
    <t>* PO's : 2603009, 2603012, 2603013, 2603014, 2603015</t>
  </si>
  <si>
    <t>* PO number 2612056</t>
  </si>
  <si>
    <t>[PO number 2656023]</t>
  </si>
  <si>
    <t>Drill Field &amp; Tower</t>
  </si>
  <si>
    <t xml:space="preserve">Contingency </t>
  </si>
  <si>
    <t>DRILL FIELD &amp; TOWER</t>
  </si>
  <si>
    <t>Need to expense payback of loan (actual payments in LTD company)</t>
  </si>
  <si>
    <t>For Interlocal Service agreement with TCESD9</t>
  </si>
  <si>
    <t>10/23 PLUS 11/27 ADDITIONS</t>
  </si>
  <si>
    <t>Contract Services</t>
  </si>
  <si>
    <t>CONTRACT SERVICES</t>
  </si>
  <si>
    <t>amended 10/23/2006</t>
  </si>
  <si>
    <t>LATEST VERSION</t>
  </si>
  <si>
    <t>Proposed 3/26/07</t>
  </si>
  <si>
    <t>amended 11/27/07</t>
  </si>
  <si>
    <t>Payroll Reduction</t>
  </si>
  <si>
    <t>Reduction (see revised 2007 salary and benefits sheets) for changes in personnel &amp; agreement with ESD9</t>
  </si>
  <si>
    <t>Revised 3/26/07</t>
  </si>
  <si>
    <t>Revised 3/26 - more than estimated</t>
  </si>
  <si>
    <t>Changes caused by:</t>
  </si>
  <si>
    <t>Audit adjustment: purchase considered 2006</t>
  </si>
  <si>
    <t>Cancel min-engine purchase</t>
  </si>
  <si>
    <t>Travel to Wisconsin completed in 2006</t>
  </si>
  <si>
    <t>Difference in budgeted cost of new E-301 &amp; actual</t>
  </si>
  <si>
    <t>**</t>
  </si>
  <si>
    <t>reflects actual payment on WF lease</t>
  </si>
  <si>
    <t>Cost of loose equipment mounted on new E-301</t>
  </si>
  <si>
    <t>***</t>
  </si>
  <si>
    <t>Net change:</t>
  </si>
  <si>
    <t>*Since original purchase order, cost was revised to 203,326 - which was budgeted for 2007</t>
  </si>
  <si>
    <t>** Invoice for new E-301received in 2007 was for 202,826</t>
  </si>
  <si>
    <t>*** Chief Dixon and his committee thought loose equipment part of the purchase price of E-301</t>
  </si>
  <si>
    <t>Change 3/26 - see below</t>
  </si>
  <si>
    <t>2 radios for command vehicles more than estimated.</t>
  </si>
  <si>
    <t>M&amp;O to be paid to TC Emerg Mgmt. for radios received through grant</t>
  </si>
  <si>
    <t>Repeater cost due to APD/AFD arrangements after move to Mueller.</t>
  </si>
  <si>
    <t>extra 3/26/07</t>
  </si>
  <si>
    <t>net change</t>
  </si>
  <si>
    <t>Addition 3/26 for grant money from FFIC</t>
  </si>
  <si>
    <t>Coming in less than estimated, change 3/26</t>
  </si>
  <si>
    <t>Addition for 1099 coordinator</t>
  </si>
  <si>
    <t>Add for meeting food (JW/GW)</t>
  </si>
  <si>
    <t>Outdoor tables, chairs etc. for employee use (Kevin)</t>
  </si>
  <si>
    <t>Medal of Valor</t>
  </si>
  <si>
    <t>Cost of food at volunteer meetings</t>
  </si>
  <si>
    <t>Attend awards ceremony</t>
  </si>
  <si>
    <t>less needed than estimated amended 3/26</t>
  </si>
  <si>
    <t>8/06 invoices more than estimated</t>
  </si>
  <si>
    <t>3/26 Total radios less than expected, thus share less</t>
  </si>
  <si>
    <t>3/26 Large % increase in most of utilities</t>
  </si>
  <si>
    <t>3/26 reduced to actual cost</t>
  </si>
  <si>
    <r>
      <t>IAFC</t>
    </r>
    <r>
      <rPr>
        <sz val="12"/>
        <rFont val="Arial Narrow"/>
        <family val="2"/>
      </rPr>
      <t xml:space="preserve"> International.  Atlanta 23rd-25th 2007****</t>
    </r>
  </si>
  <si>
    <t>Fire Rescue Conference Nov. 2007 (pay 07)****</t>
  </si>
  <si>
    <t>Christmas &amp; retirement parties extra</t>
  </si>
  <si>
    <t>Deleted July 2006</t>
  </si>
  <si>
    <t>Sep 25, 06 - approved deletion of contingency</t>
  </si>
  <si>
    <t>New Amended Budget</t>
  </si>
  <si>
    <t>Proceeds from loan</t>
  </si>
  <si>
    <t>Insurance Reimbursements</t>
  </si>
  <si>
    <t>EXPENSE CATEGORY</t>
  </si>
  <si>
    <t>Orig. Budget</t>
  </si>
  <si>
    <t>Operating Surplus (Deficit)</t>
  </si>
  <si>
    <t>Prior Amends.</t>
  </si>
  <si>
    <t>Spent from 4/9/07 - 5/9/07</t>
  </si>
  <si>
    <t>Approximate draws by Chris McComb</t>
  </si>
  <si>
    <t>Foundation design</t>
  </si>
  <si>
    <t>Foundation for tower</t>
  </si>
  <si>
    <t>Was 200000, added 53000 5/21/07</t>
  </si>
  <si>
    <t>Possible fiscal charge by City of Austin</t>
  </si>
  <si>
    <t>Original App 2007 Budget</t>
  </si>
  <si>
    <t>Addition approved 11/27/06 (for loan payback)</t>
  </si>
  <si>
    <t>3/26 transferred to apparatus account for loose equipment on E-301</t>
  </si>
  <si>
    <t>6/25 transferred to Professional Services</t>
  </si>
  <si>
    <t>General addition 6/25</t>
  </si>
  <si>
    <t>Addtion for sales tax expense 6/25</t>
  </si>
  <si>
    <t>Addition for prop tax expense 6/25</t>
  </si>
  <si>
    <t>Proposed 5/21/07</t>
  </si>
  <si>
    <t>Budget with all changes</t>
  </si>
  <si>
    <t>(Insurance) Reimbursements</t>
  </si>
  <si>
    <t>Proposed 9/24/07</t>
  </si>
  <si>
    <t>Amended 9/24/07 - values up</t>
  </si>
  <si>
    <t>Amended 9/24/07 - small lawsuits</t>
  </si>
  <si>
    <t>Amended 9/24/07 - overestimated</t>
  </si>
  <si>
    <t>Amended 9/24/07 - fuel prices up</t>
  </si>
  <si>
    <t>Amended 9/24/07 - underestimated</t>
  </si>
  <si>
    <t>Amended 9/24/07 - Overestimated</t>
  </si>
  <si>
    <t>Amended 9/24/07 - uniform overestimated</t>
  </si>
  <si>
    <t>Amended 9/24/07 - gear overestimated</t>
  </si>
  <si>
    <t>Amended 9/24/07 - trainer did not work whole year</t>
  </si>
  <si>
    <t>Amended 9/24/07 - spent carefully!</t>
  </si>
  <si>
    <t>Amended 9/24/07 - underestimated, especially instructors</t>
  </si>
  <si>
    <t>Amended 9/24/07 - overuse</t>
  </si>
  <si>
    <t>amended 9/24/07 - no aerial testing</t>
  </si>
  <si>
    <t>amended 9/24/07 - undrestimation</t>
  </si>
  <si>
    <t>amended 9/24/07 - overestimated</t>
  </si>
  <si>
    <t>Amended 9/24/07 - underestimated attendance</t>
  </si>
  <si>
    <t>Amended 9/24/07 - no more grants coming</t>
  </si>
  <si>
    <t>Amended 9/24/07 - use up all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</si>
</sst>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5" formatCode="&quot;$&quot;#,##0.00"/>
    <numFmt numFmtId="180" formatCode="m/d/yy;@"/>
    <numFmt numFmtId="182" formatCode="_(&quot;$&quot;* #,##0_);_(&quot;$&quot;* \(#,##0\);_(&quot;$&quot;* &quot;-&quot;??_);_(@_)"/>
  </numFmts>
  <fonts count="56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b/>
      <sz val="12"/>
      <color indexed="17"/>
      <name val="Arial"/>
      <family val="2"/>
    </font>
    <font>
      <b/>
      <sz val="12"/>
      <color indexed="12"/>
      <name val="Arial"/>
      <family val="2"/>
    </font>
    <font>
      <sz val="12"/>
      <name val="Aachen BT"/>
      <family val="1"/>
    </font>
    <font>
      <sz val="12"/>
      <color indexed="17"/>
      <name val="Arial"/>
      <family val="2"/>
    </font>
    <font>
      <b/>
      <sz val="12"/>
      <color indexed="21"/>
      <name val="Arial"/>
      <family val="2"/>
    </font>
    <font>
      <sz val="12"/>
      <color indexed="21"/>
      <name val="Arial"/>
      <family val="2"/>
    </font>
    <font>
      <b/>
      <sz val="12"/>
      <name val="Aachen BT"/>
      <family val="1"/>
    </font>
    <font>
      <sz val="8"/>
      <name val="Aachen BT"/>
    </font>
    <font>
      <b/>
      <sz val="8"/>
      <name val="Aachen BT"/>
    </font>
    <font>
      <sz val="8"/>
      <name val="Arial"/>
      <family val="2"/>
    </font>
    <font>
      <sz val="12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"/>
    </font>
    <font>
      <sz val="9"/>
      <name val="Arial"/>
    </font>
    <font>
      <sz val="9"/>
      <name val="Arial"/>
      <family val="2"/>
    </font>
    <font>
      <b/>
      <sz val="9"/>
      <name val="Arial"/>
      <family val="2"/>
    </font>
    <font>
      <i/>
      <sz val="11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2"/>
      <color indexed="48"/>
      <name val="Arial"/>
      <family val="2"/>
    </font>
    <font>
      <u/>
      <sz val="10"/>
      <name val="Arial"/>
    </font>
    <font>
      <b/>
      <sz val="10"/>
      <color indexed="57"/>
      <name val="Arial"/>
    </font>
    <font>
      <sz val="10"/>
      <color indexed="10"/>
      <name val="Arial"/>
      <family val="2"/>
    </font>
    <font>
      <b/>
      <sz val="10"/>
      <name val="Arial"/>
    </font>
    <font>
      <b/>
      <sz val="10"/>
      <name val="Arial Narrow"/>
      <family val="2"/>
    </font>
    <font>
      <sz val="12"/>
      <name val="Arial Narrow"/>
      <family val="2"/>
    </font>
    <font>
      <sz val="16"/>
      <name val="Arial"/>
      <family val="2"/>
    </font>
    <font>
      <b/>
      <sz val="11"/>
      <color indexed="12"/>
      <name val="Arial"/>
      <family val="2"/>
    </font>
    <font>
      <i/>
      <sz val="10"/>
      <name val="Arial"/>
      <family val="2"/>
    </font>
    <font>
      <b/>
      <sz val="10"/>
      <color indexed="53"/>
      <name val="Arial"/>
      <family val="2"/>
    </font>
    <font>
      <u/>
      <sz val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0"/>
      <color indexed="10"/>
      <name val="Arial Narrow"/>
      <family val="2"/>
    </font>
    <font>
      <sz val="8"/>
      <name val="Arial"/>
    </font>
    <font>
      <sz val="8"/>
      <name val="Arial Narrow"/>
      <family val="2"/>
    </font>
    <font>
      <u/>
      <sz val="10"/>
      <name val="Arial Narrow"/>
      <family val="2"/>
    </font>
    <font>
      <u/>
      <sz val="8"/>
      <name val="Arial Narrow"/>
      <family val="2"/>
    </font>
    <font>
      <i/>
      <sz val="11"/>
      <name val="Arial Narrow"/>
      <family val="2"/>
    </font>
    <font>
      <i/>
      <sz val="12"/>
      <name val="Arial"/>
      <family val="2"/>
    </font>
    <font>
      <u/>
      <sz val="12"/>
      <name val="Arial Narrow"/>
      <family val="2"/>
    </font>
    <font>
      <sz val="11"/>
      <color indexed="12"/>
      <name val="Arial Narrow"/>
      <family val="2"/>
    </font>
    <font>
      <sz val="12"/>
      <color indexed="12"/>
      <name val="Arial Narrow"/>
      <family val="2"/>
    </font>
    <font>
      <b/>
      <sz val="9"/>
      <name val="Arial Narrow"/>
      <family val="2"/>
    </font>
    <font>
      <i/>
      <sz val="12"/>
      <name val="Arial Narrow"/>
      <family val="2"/>
    </font>
    <font>
      <b/>
      <sz val="12"/>
      <color indexed="12"/>
      <name val="Arial Narrow"/>
      <family val="2"/>
    </font>
    <font>
      <sz val="14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9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44" fontId="4" fillId="0" borderId="0" xfId="0" applyNumberFormat="1" applyFont="1"/>
    <xf numFmtId="44" fontId="5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8" fontId="4" fillId="0" borderId="0" xfId="1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/>
    <xf numFmtId="0" fontId="5" fillId="0" borderId="0" xfId="0" applyFont="1" applyFill="1" applyBorder="1"/>
    <xf numFmtId="44" fontId="5" fillId="0" borderId="0" xfId="0" applyNumberFormat="1" applyFont="1" applyFill="1" applyBorder="1"/>
    <xf numFmtId="0" fontId="4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4" fontId="9" fillId="0" borderId="2" xfId="1" applyFont="1" applyBorder="1"/>
    <xf numFmtId="0" fontId="4" fillId="0" borderId="1" xfId="0" applyFont="1" applyBorder="1" applyAlignment="1">
      <alignment horizontal="left"/>
    </xf>
    <xf numFmtId="44" fontId="4" fillId="0" borderId="3" xfId="1" applyFont="1" applyBorder="1" applyAlignment="1">
      <alignment horizontal="center"/>
    </xf>
    <xf numFmtId="44" fontId="4" fillId="0" borderId="2" xfId="1" applyFont="1" applyBorder="1"/>
    <xf numFmtId="0" fontId="19" fillId="0" borderId="1" xfId="0" applyFont="1" applyBorder="1" applyAlignment="1">
      <alignment horizontal="left"/>
    </xf>
    <xf numFmtId="0" fontId="4" fillId="0" borderId="1" xfId="0" applyFont="1" applyFill="1" applyBorder="1"/>
    <xf numFmtId="44" fontId="5" fillId="0" borderId="2" xfId="1" applyFont="1" applyBorder="1" applyAlignment="1">
      <alignment horizontal="center"/>
    </xf>
    <xf numFmtId="44" fontId="5" fillId="0" borderId="2" xfId="1" applyFont="1" applyBorder="1" applyAlignment="1">
      <alignment horizontal="left"/>
    </xf>
    <xf numFmtId="0" fontId="4" fillId="0" borderId="1" xfId="0" applyFont="1" applyBorder="1" applyAlignment="1"/>
    <xf numFmtId="44" fontId="4" fillId="0" borderId="2" xfId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6" fillId="0" borderId="0" xfId="0" applyFont="1"/>
    <xf numFmtId="8" fontId="0" fillId="0" borderId="0" xfId="0" applyNumberFormat="1"/>
    <xf numFmtId="0" fontId="0" fillId="0" borderId="0" xfId="0" applyAlignment="1">
      <alignment wrapText="1"/>
    </xf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8" fontId="0" fillId="0" borderId="2" xfId="0" applyNumberFormat="1" applyBorder="1"/>
    <xf numFmtId="0" fontId="19" fillId="0" borderId="1" xfId="0" applyFont="1" applyBorder="1"/>
    <xf numFmtId="44" fontId="19" fillId="0" borderId="2" xfId="0" applyNumberFormat="1" applyFont="1" applyBorder="1"/>
    <xf numFmtId="0" fontId="19" fillId="2" borderId="1" xfId="0" applyFont="1" applyFill="1" applyBorder="1"/>
    <xf numFmtId="0" fontId="19" fillId="2" borderId="1" xfId="0" applyFont="1" applyFill="1" applyBorder="1" applyAlignment="1"/>
    <xf numFmtId="0" fontId="19" fillId="0" borderId="1" xfId="0" applyFont="1" applyBorder="1" applyAlignment="1"/>
    <xf numFmtId="0" fontId="19" fillId="0" borderId="3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7" xfId="0" applyNumberFormat="1" applyBorder="1"/>
    <xf numFmtId="0" fontId="0" fillId="0" borderId="5" xfId="0" applyBorder="1" applyAlignment="1">
      <alignment horizontal="center"/>
    </xf>
    <xf numFmtId="0" fontId="3" fillId="0" borderId="0" xfId="0" applyFont="1" applyFill="1" applyBorder="1"/>
    <xf numFmtId="0" fontId="18" fillId="0" borderId="0" xfId="0" applyFont="1"/>
    <xf numFmtId="0" fontId="1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3" borderId="5" xfId="0" applyFont="1" applyFill="1" applyBorder="1" applyAlignment="1">
      <alignment horizontal="left"/>
    </xf>
    <xf numFmtId="0" fontId="4" fillId="0" borderId="2" xfId="1" applyNumberFormat="1" applyFont="1" applyBorder="1" applyAlignment="1">
      <alignment horizontal="center"/>
    </xf>
    <xf numFmtId="0" fontId="4" fillId="0" borderId="1" xfId="0" applyFont="1" applyBorder="1"/>
    <xf numFmtId="44" fontId="4" fillId="0" borderId="3" xfId="0" applyNumberFormat="1" applyFont="1" applyBorder="1"/>
    <xf numFmtId="0" fontId="18" fillId="0" borderId="1" xfId="0" applyFont="1" applyBorder="1"/>
    <xf numFmtId="44" fontId="4" fillId="0" borderId="2" xfId="1" applyNumberFormat="1" applyFont="1" applyBorder="1" applyAlignment="1">
      <alignment horizontal="center"/>
    </xf>
    <xf numFmtId="44" fontId="4" fillId="0" borderId="3" xfId="1" applyNumberFormat="1" applyFont="1" applyBorder="1"/>
    <xf numFmtId="44" fontId="4" fillId="0" borderId="2" xfId="1" applyNumberFormat="1" applyFont="1" applyBorder="1"/>
    <xf numFmtId="44" fontId="4" fillId="0" borderId="2" xfId="1" applyNumberFormat="1" applyFont="1" applyFill="1" applyBorder="1"/>
    <xf numFmtId="44" fontId="4" fillId="0" borderId="2" xfId="1" applyNumberFormat="1" applyFont="1" applyBorder="1" applyAlignment="1">
      <alignment horizontal="left"/>
    </xf>
    <xf numFmtId="44" fontId="18" fillId="0" borderId="2" xfId="0" applyNumberFormat="1" applyFont="1" applyBorder="1"/>
    <xf numFmtId="0" fontId="18" fillId="0" borderId="4" xfId="0" applyFont="1" applyBorder="1"/>
    <xf numFmtId="0" fontId="5" fillId="3" borderId="8" xfId="0" applyFont="1" applyFill="1" applyBorder="1"/>
    <xf numFmtId="44" fontId="5" fillId="3" borderId="9" xfId="1" applyFont="1" applyFill="1" applyBorder="1"/>
    <xf numFmtId="0" fontId="4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2" xfId="1" applyNumberFormat="1" applyFont="1" applyBorder="1" applyAlignment="1">
      <alignment horizontal="center"/>
    </xf>
    <xf numFmtId="0" fontId="5" fillId="0" borderId="3" xfId="0" applyFont="1" applyBorder="1"/>
    <xf numFmtId="0" fontId="28" fillId="0" borderId="1" xfId="0" applyFont="1" applyBorder="1" applyAlignment="1">
      <alignment horizontal="left"/>
    </xf>
    <xf numFmtId="0" fontId="5" fillId="3" borderId="8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5" fillId="0" borderId="2" xfId="1" applyFont="1" applyBorder="1"/>
    <xf numFmtId="44" fontId="5" fillId="0" borderId="7" xfId="1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44" fontId="4" fillId="0" borderId="3" xfId="1" applyFont="1" applyBorder="1"/>
    <xf numFmtId="0" fontId="19" fillId="0" borderId="3" xfId="0" applyFont="1" applyFill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3" xfId="0" applyFont="1" applyFill="1" applyBorder="1" applyAlignment="1"/>
    <xf numFmtId="0" fontId="5" fillId="0" borderId="1" xfId="0" applyFont="1" applyBorder="1" applyAlignment="1"/>
    <xf numFmtId="44" fontId="4" fillId="0" borderId="2" xfId="1" applyFont="1" applyBorder="1" applyAlignment="1">
      <alignment horizontal="center"/>
    </xf>
    <xf numFmtId="44" fontId="4" fillId="0" borderId="2" xfId="1" applyFont="1" applyFill="1" applyBorder="1"/>
    <xf numFmtId="0" fontId="5" fillId="3" borderId="5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10" fillId="0" borderId="2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4" fontId="5" fillId="0" borderId="7" xfId="0" applyNumberFormat="1" applyFont="1" applyBorder="1" applyAlignment="1">
      <alignment horizontal="center" vertical="center"/>
    </xf>
    <xf numFmtId="0" fontId="3" fillId="0" borderId="1" xfId="0" applyFont="1" applyBorder="1"/>
    <xf numFmtId="44" fontId="3" fillId="0" borderId="3" xfId="1" applyNumberFormat="1" applyFont="1" applyBorder="1"/>
    <xf numFmtId="44" fontId="3" fillId="0" borderId="3" xfId="0" applyNumberFormat="1" applyFont="1" applyBorder="1" applyAlignment="1">
      <alignment horizontal="center"/>
    </xf>
    <xf numFmtId="44" fontId="5" fillId="0" borderId="10" xfId="0" applyNumberFormat="1" applyFont="1" applyBorder="1"/>
    <xf numFmtId="0" fontId="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44" fontId="3" fillId="0" borderId="2" xfId="1" applyFont="1" applyBorder="1"/>
    <xf numFmtId="44" fontId="2" fillId="0" borderId="2" xfId="0" applyNumberFormat="1" applyFont="1" applyBorder="1"/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44" fontId="3" fillId="0" borderId="2" xfId="0" applyNumberFormat="1" applyFont="1" applyBorder="1"/>
    <xf numFmtId="44" fontId="2" fillId="0" borderId="2" xfId="0" applyNumberFormat="1" applyFont="1" applyBorder="1" applyAlignment="1">
      <alignment horizontal="center"/>
    </xf>
    <xf numFmtId="44" fontId="2" fillId="0" borderId="2" xfId="1" applyFont="1" applyBorder="1"/>
    <xf numFmtId="0" fontId="5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4" fontId="4" fillId="3" borderId="14" xfId="0" applyNumberFormat="1" applyFont="1" applyFill="1" applyBorder="1"/>
    <xf numFmtId="44" fontId="4" fillId="3" borderId="14" xfId="1" applyFont="1" applyFill="1" applyBorder="1"/>
    <xf numFmtId="0" fontId="4" fillId="3" borderId="10" xfId="0" applyFont="1" applyFill="1" applyBorder="1"/>
    <xf numFmtId="0" fontId="5" fillId="0" borderId="15" xfId="0" applyFont="1" applyBorder="1"/>
    <xf numFmtId="0" fontId="4" fillId="0" borderId="16" xfId="0" applyFont="1" applyBorder="1"/>
    <xf numFmtId="0" fontId="5" fillId="0" borderId="17" xfId="0" applyFont="1" applyBorder="1" applyAlignment="1">
      <alignment horizontal="right"/>
    </xf>
    <xf numFmtId="0" fontId="4" fillId="0" borderId="14" xfId="0" applyFont="1" applyBorder="1"/>
    <xf numFmtId="0" fontId="3" fillId="0" borderId="1" xfId="0" applyFont="1" applyBorder="1" applyAlignment="1">
      <alignment horizontal="center"/>
    </xf>
    <xf numFmtId="44" fontId="3" fillId="0" borderId="3" xfId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44" fontId="9" fillId="0" borderId="2" xfId="1" applyNumberFormat="1" applyFont="1" applyBorder="1" applyAlignment="1">
      <alignment horizontal="center"/>
    </xf>
    <xf numFmtId="8" fontId="4" fillId="0" borderId="2" xfId="0" applyNumberFormat="1" applyFont="1" applyBorder="1"/>
    <xf numFmtId="0" fontId="6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Fill="1" applyBorder="1"/>
    <xf numFmtId="0" fontId="18" fillId="0" borderId="0" xfId="0" applyFont="1" applyAlignment="1">
      <alignment horizontal="right" wrapText="1"/>
    </xf>
    <xf numFmtId="0" fontId="18" fillId="0" borderId="0" xfId="0" applyFont="1" applyBorder="1"/>
    <xf numFmtId="44" fontId="18" fillId="0" borderId="0" xfId="0" applyNumberFormat="1" applyFont="1" applyBorder="1"/>
    <xf numFmtId="44" fontId="6" fillId="0" borderId="2" xfId="1" applyFont="1" applyBorder="1" applyAlignment="1">
      <alignment horizontal="center"/>
    </xf>
    <xf numFmtId="0" fontId="25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44" fontId="3" fillId="0" borderId="2" xfId="1" applyNumberFormat="1" applyFont="1" applyBorder="1"/>
    <xf numFmtId="44" fontId="3" fillId="0" borderId="2" xfId="1" applyNumberFormat="1" applyFont="1" applyBorder="1" applyAlignment="1"/>
    <xf numFmtId="8" fontId="18" fillId="0" borderId="2" xfId="0" applyNumberFormat="1" applyFont="1" applyBorder="1"/>
    <xf numFmtId="0" fontId="18" fillId="0" borderId="2" xfId="0" applyFont="1" applyBorder="1"/>
    <xf numFmtId="0" fontId="25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4" fontId="4" fillId="0" borderId="2" xfId="0" applyNumberFormat="1" applyFont="1" applyFill="1" applyBorder="1"/>
    <xf numFmtId="44" fontId="9" fillId="0" borderId="2" xfId="1" applyFont="1" applyBorder="1" applyAlignment="1">
      <alignment horizontal="center"/>
    </xf>
    <xf numFmtId="44" fontId="18" fillId="0" borderId="0" xfId="0" applyNumberFormat="1" applyFont="1"/>
    <xf numFmtId="44" fontId="0" fillId="0" borderId="8" xfId="0" applyNumberFormat="1" applyBorder="1"/>
    <xf numFmtId="44" fontId="0" fillId="0" borderId="3" xfId="0" applyNumberFormat="1" applyBorder="1"/>
    <xf numFmtId="0" fontId="0" fillId="0" borderId="0" xfId="0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44" fontId="36" fillId="0" borderId="3" xfId="1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0" xfId="1" applyFont="1" applyBorder="1"/>
    <xf numFmtId="44" fontId="2" fillId="0" borderId="3" xfId="1" applyFont="1" applyBorder="1" applyAlignment="1">
      <alignment horizontal="center"/>
    </xf>
    <xf numFmtId="0" fontId="37" fillId="0" borderId="1" xfId="0" applyFont="1" applyBorder="1"/>
    <xf numFmtId="0" fontId="5" fillId="3" borderId="9" xfId="1" applyNumberFormat="1" applyFont="1" applyFill="1" applyBorder="1" applyAlignment="1">
      <alignment horizontal="center"/>
    </xf>
    <xf numFmtId="44" fontId="5" fillId="0" borderId="7" xfId="1" applyFont="1" applyBorder="1"/>
    <xf numFmtId="44" fontId="7" fillId="0" borderId="7" xfId="0" applyNumberFormat="1" applyFont="1" applyBorder="1"/>
    <xf numFmtId="44" fontId="5" fillId="0" borderId="7" xfId="1" applyFont="1" applyBorder="1" applyAlignment="1">
      <alignment horizontal="center"/>
    </xf>
    <xf numFmtId="0" fontId="5" fillId="3" borderId="9" xfId="0" applyFont="1" applyFill="1" applyBorder="1"/>
    <xf numFmtId="0" fontId="4" fillId="0" borderId="2" xfId="0" applyFont="1" applyBorder="1"/>
    <xf numFmtId="8" fontId="5" fillId="0" borderId="7" xfId="0" applyNumberFormat="1" applyFont="1" applyBorder="1"/>
    <xf numFmtId="44" fontId="3" fillId="0" borderId="2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2" fillId="0" borderId="6" xfId="1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4" fontId="5" fillId="0" borderId="7" xfId="1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44" fontId="0" fillId="0" borderId="6" xfId="0" applyNumberFormat="1" applyBorder="1"/>
    <xf numFmtId="0" fontId="5" fillId="3" borderId="9" xfId="0" applyFont="1" applyFill="1" applyBorder="1" applyAlignment="1">
      <alignment horizontal="left"/>
    </xf>
    <xf numFmtId="0" fontId="9" fillId="0" borderId="3" xfId="0" applyFont="1" applyBorder="1"/>
    <xf numFmtId="0" fontId="12" fillId="0" borderId="3" xfId="0" applyFont="1" applyBorder="1"/>
    <xf numFmtId="0" fontId="5" fillId="0" borderId="6" xfId="0" applyFont="1" applyBorder="1"/>
    <xf numFmtId="0" fontId="5" fillId="0" borderId="4" xfId="0" applyFont="1" applyBorder="1"/>
    <xf numFmtId="44" fontId="5" fillId="0" borderId="7" xfId="0" applyNumberFormat="1" applyFont="1" applyBorder="1" applyAlignment="1">
      <alignment horizontal="center"/>
    </xf>
    <xf numFmtId="44" fontId="5" fillId="0" borderId="7" xfId="0" applyNumberFormat="1" applyFont="1" applyBorder="1"/>
    <xf numFmtId="44" fontId="3" fillId="0" borderId="2" xfId="1" applyNumberFormat="1" applyFont="1" applyBorder="1" applyAlignment="1">
      <alignment horizontal="center"/>
    </xf>
    <xf numFmtId="44" fontId="2" fillId="0" borderId="7" xfId="1" applyNumberFormat="1" applyFont="1" applyBorder="1" applyAlignment="1">
      <alignment horizontal="center"/>
    </xf>
    <xf numFmtId="0" fontId="5" fillId="3" borderId="5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44" fontId="3" fillId="0" borderId="18" xfId="1" applyFont="1" applyBorder="1"/>
    <xf numFmtId="44" fontId="2" fillId="0" borderId="18" xfId="0" applyNumberFormat="1" applyFont="1" applyBorder="1"/>
    <xf numFmtId="0" fontId="3" fillId="0" borderId="18" xfId="0" applyFont="1" applyBorder="1"/>
    <xf numFmtId="44" fontId="19" fillId="2" borderId="2" xfId="0" applyNumberFormat="1" applyFont="1" applyFill="1" applyBorder="1"/>
    <xf numFmtId="44" fontId="0" fillId="0" borderId="2" xfId="0" applyNumberFormat="1" applyBorder="1"/>
    <xf numFmtId="0" fontId="30" fillId="0" borderId="0" xfId="0" applyFont="1" applyAlignment="1">
      <alignment horizontal="center" wrapText="1"/>
    </xf>
    <xf numFmtId="44" fontId="0" fillId="0" borderId="8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19" fillId="0" borderId="3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44" fontId="7" fillId="2" borderId="14" xfId="0" applyNumberFormat="1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44" fontId="7" fillId="2" borderId="17" xfId="0" applyNumberFormat="1" applyFont="1" applyFill="1" applyBorder="1" applyAlignment="1">
      <alignment horizontal="center"/>
    </xf>
    <xf numFmtId="0" fontId="32" fillId="0" borderId="17" xfId="0" applyFont="1" applyBorder="1" applyAlignment="1">
      <alignment horizontal="center"/>
    </xf>
    <xf numFmtId="44" fontId="0" fillId="0" borderId="9" xfId="0" applyNumberFormat="1" applyBorder="1"/>
    <xf numFmtId="0" fontId="38" fillId="0" borderId="0" xfId="0" applyFont="1"/>
    <xf numFmtId="0" fontId="19" fillId="0" borderId="16" xfId="0" applyFont="1" applyFill="1" applyBorder="1" applyAlignment="1">
      <alignment horizontal="left"/>
    </xf>
    <xf numFmtId="0" fontId="7" fillId="0" borderId="14" xfId="0" applyFont="1" applyBorder="1" applyAlignment="1">
      <alignment horizontal="left"/>
    </xf>
    <xf numFmtId="44" fontId="0" fillId="0" borderId="0" xfId="0" applyNumberFormat="1"/>
    <xf numFmtId="8" fontId="23" fillId="0" borderId="0" xfId="0" applyNumberFormat="1" applyFont="1" applyBorder="1"/>
    <xf numFmtId="0" fontId="27" fillId="0" borderId="1" xfId="0" applyFont="1" applyBorder="1"/>
    <xf numFmtId="0" fontId="27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4" fontId="3" fillId="0" borderId="2" xfId="1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3" borderId="21" xfId="1" applyNumberFormat="1" applyFont="1" applyFill="1" applyBorder="1" applyAlignment="1">
      <alignment horizontal="center"/>
    </xf>
    <xf numFmtId="44" fontId="4" fillId="0" borderId="20" xfId="1" applyFont="1" applyBorder="1" applyAlignment="1">
      <alignment horizontal="center"/>
    </xf>
    <xf numFmtId="0" fontId="5" fillId="0" borderId="20" xfId="1" applyNumberFormat="1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5" fillId="0" borderId="22" xfId="1" applyFont="1" applyBorder="1" applyAlignment="1">
      <alignment horizontal="center"/>
    </xf>
    <xf numFmtId="44" fontId="4" fillId="0" borderId="20" xfId="1" applyFont="1" applyBorder="1"/>
    <xf numFmtId="44" fontId="9" fillId="0" borderId="20" xfId="1" applyFont="1" applyBorder="1"/>
    <xf numFmtId="44" fontId="4" fillId="0" borderId="20" xfId="1" applyFont="1" applyBorder="1" applyAlignment="1">
      <alignment horizontal="left"/>
    </xf>
    <xf numFmtId="44" fontId="4" fillId="0" borderId="7" xfId="1" applyFont="1" applyBorder="1"/>
    <xf numFmtId="44" fontId="5" fillId="0" borderId="22" xfId="1" applyFont="1" applyBorder="1" applyAlignment="1">
      <alignment horizontal="left"/>
    </xf>
    <xf numFmtId="0" fontId="4" fillId="0" borderId="20" xfId="1" applyNumberFormat="1" applyFont="1" applyBorder="1" applyAlignment="1">
      <alignment horizontal="center"/>
    </xf>
    <xf numFmtId="44" fontId="4" fillId="0" borderId="20" xfId="1" applyFont="1" applyFill="1" applyBorder="1"/>
    <xf numFmtId="44" fontId="6" fillId="0" borderId="20" xfId="1" applyFont="1" applyBorder="1" applyAlignment="1">
      <alignment horizontal="center"/>
    </xf>
    <xf numFmtId="44" fontId="3" fillId="0" borderId="20" xfId="1" applyFont="1" applyBorder="1" applyAlignment="1">
      <alignment horizontal="center"/>
    </xf>
    <xf numFmtId="44" fontId="3" fillId="0" borderId="20" xfId="1" applyFont="1" applyFill="1" applyBorder="1"/>
    <xf numFmtId="44" fontId="6" fillId="0" borderId="2" xfId="1" applyFont="1" applyBorder="1"/>
    <xf numFmtId="8" fontId="0" fillId="3" borderId="0" xfId="0" applyNumberFormat="1" applyFill="1"/>
    <xf numFmtId="44" fontId="18" fillId="0" borderId="20" xfId="0" applyNumberFormat="1" applyFont="1" applyBorder="1"/>
    <xf numFmtId="44" fontId="5" fillId="0" borderId="22" xfId="0" applyNumberFormat="1" applyFont="1" applyBorder="1"/>
    <xf numFmtId="0" fontId="37" fillId="0" borderId="1" xfId="0" applyFont="1" applyBorder="1" applyAlignment="1">
      <alignment horizontal="center"/>
    </xf>
    <xf numFmtId="44" fontId="19" fillId="0" borderId="2" xfId="0" applyNumberFormat="1" applyFont="1" applyBorder="1" applyAlignment="1">
      <alignment horizontal="center" vertical="center"/>
    </xf>
    <xf numFmtId="0" fontId="0" fillId="0" borderId="20" xfId="0" applyBorder="1"/>
    <xf numFmtId="44" fontId="4" fillId="3" borderId="9" xfId="1" applyFont="1" applyFill="1" applyBorder="1" applyAlignment="1">
      <alignment horizontal="center"/>
    </xf>
    <xf numFmtId="44" fontId="18" fillId="0" borderId="7" xfId="0" applyNumberFormat="1" applyFont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44" fontId="4" fillId="0" borderId="2" xfId="1" applyFont="1" applyFill="1" applyBorder="1" applyAlignment="1">
      <alignment horizontal="left"/>
    </xf>
    <xf numFmtId="0" fontId="23" fillId="0" borderId="0" xfId="0" applyFont="1" applyBorder="1" applyAlignment="1">
      <alignment wrapText="1"/>
    </xf>
    <xf numFmtId="0" fontId="19" fillId="0" borderId="3" xfId="0" applyFont="1" applyFill="1" applyBorder="1"/>
    <xf numFmtId="0" fontId="0" fillId="2" borderId="5" xfId="0" applyFill="1" applyBorder="1" applyAlignment="1">
      <alignment horizontal="center"/>
    </xf>
    <xf numFmtId="0" fontId="0" fillId="0" borderId="7" xfId="0" applyBorder="1"/>
    <xf numFmtId="0" fontId="0" fillId="0" borderId="0" xfId="0" applyAlignment="1"/>
    <xf numFmtId="0" fontId="5" fillId="0" borderId="9" xfId="0" applyFont="1" applyBorder="1"/>
    <xf numFmtId="0" fontId="5" fillId="0" borderId="3" xfId="1" applyNumberFormat="1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44" fontId="4" fillId="0" borderId="3" xfId="1" applyNumberFormat="1" applyFont="1" applyBorder="1" applyAlignment="1">
      <alignment horizontal="center"/>
    </xf>
    <xf numFmtId="44" fontId="5" fillId="0" borderId="6" xfId="1" applyFont="1" applyBorder="1" applyAlignment="1">
      <alignment horizontal="center"/>
    </xf>
    <xf numFmtId="44" fontId="9" fillId="0" borderId="3" xfId="1" applyNumberFormat="1" applyFont="1" applyBorder="1" applyAlignment="1">
      <alignment horizontal="center"/>
    </xf>
    <xf numFmtId="44" fontId="5" fillId="0" borderId="3" xfId="1" applyNumberFormat="1" applyFont="1" applyBorder="1" applyAlignment="1">
      <alignment horizontal="center"/>
    </xf>
    <xf numFmtId="44" fontId="5" fillId="0" borderId="2" xfId="1" applyNumberFormat="1" applyFont="1" applyBorder="1"/>
    <xf numFmtId="44" fontId="5" fillId="0" borderId="3" xfId="1" applyFont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4" fontId="4" fillId="0" borderId="3" xfId="0" applyNumberFormat="1" applyFont="1" applyFill="1" applyBorder="1"/>
    <xf numFmtId="44" fontId="5" fillId="0" borderId="6" xfId="0" applyNumberFormat="1" applyFont="1" applyFill="1" applyBorder="1"/>
    <xf numFmtId="44" fontId="4" fillId="0" borderId="3" xfId="1" applyFont="1" applyFill="1" applyBorder="1"/>
    <xf numFmtId="44" fontId="4" fillId="0" borderId="3" xfId="1" applyFont="1" applyFill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0" fontId="0" fillId="0" borderId="0" xfId="0" quotePrefix="1"/>
    <xf numFmtId="44" fontId="19" fillId="0" borderId="8" xfId="0" applyNumberFormat="1" applyFont="1" applyBorder="1" applyAlignment="1">
      <alignment horizontal="center"/>
    </xf>
    <xf numFmtId="0" fontId="44" fillId="0" borderId="0" xfId="0" applyFont="1" applyFill="1" applyBorder="1" applyAlignment="1">
      <alignment horizontal="center" wrapText="1"/>
    </xf>
    <xf numFmtId="0" fontId="44" fillId="0" borderId="0" xfId="0" applyFont="1" applyAlignment="1">
      <alignment wrapText="1"/>
    </xf>
    <xf numFmtId="44" fontId="0" fillId="0" borderId="6" xfId="0" applyNumberFormat="1" applyBorder="1" applyAlignment="1">
      <alignment horizontal="center"/>
    </xf>
    <xf numFmtId="44" fontId="0" fillId="2" borderId="9" xfId="0" applyNumberFormat="1" applyFill="1" applyBorder="1" applyAlignment="1">
      <alignment horizontal="center"/>
    </xf>
    <xf numFmtId="44" fontId="0" fillId="2" borderId="2" xfId="0" applyNumberFormat="1" applyFill="1" applyBorder="1" applyAlignment="1">
      <alignment horizontal="center"/>
    </xf>
    <xf numFmtId="44" fontId="0" fillId="2" borderId="7" xfId="0" applyNumberFormat="1" applyFill="1" applyBorder="1" applyAlignment="1">
      <alignment horizontal="center"/>
    </xf>
    <xf numFmtId="44" fontId="0" fillId="0" borderId="23" xfId="0" applyNumberFormat="1" applyBorder="1"/>
    <xf numFmtId="44" fontId="19" fillId="0" borderId="3" xfId="0" applyNumberFormat="1" applyFont="1" applyBorder="1"/>
    <xf numFmtId="44" fontId="19" fillId="2" borderId="3" xfId="1" applyNumberFormat="1" applyFont="1" applyFill="1" applyBorder="1"/>
    <xf numFmtId="44" fontId="19" fillId="2" borderId="3" xfId="0" applyNumberFormat="1" applyFont="1" applyFill="1" applyBorder="1"/>
    <xf numFmtId="44" fontId="31" fillId="2" borderId="3" xfId="0" applyNumberFormat="1" applyFont="1" applyFill="1" applyBorder="1"/>
    <xf numFmtId="0" fontId="42" fillId="2" borderId="2" xfId="0" applyFont="1" applyFill="1" applyBorder="1" applyAlignment="1">
      <alignment horizontal="center"/>
    </xf>
    <xf numFmtId="44" fontId="19" fillId="0" borderId="3" xfId="1" applyNumberFormat="1" applyFont="1" applyBorder="1" applyAlignment="1">
      <alignment horizontal="center"/>
    </xf>
    <xf numFmtId="44" fontId="19" fillId="0" borderId="3" xfId="1" applyNumberFormat="1" applyFont="1" applyBorder="1" applyAlignment="1">
      <alignment horizontal="left"/>
    </xf>
    <xf numFmtId="44" fontId="0" fillId="0" borderId="3" xfId="0" applyNumberFormat="1" applyFill="1" applyBorder="1"/>
    <xf numFmtId="44" fontId="19" fillId="0" borderId="3" xfId="0" applyNumberFormat="1" applyFont="1" applyFill="1" applyBorder="1"/>
    <xf numFmtId="8" fontId="5" fillId="0" borderId="6" xfId="0" applyNumberFormat="1" applyFont="1" applyBorder="1" applyAlignment="1">
      <alignment horizontal="center"/>
    </xf>
    <xf numFmtId="8" fontId="4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4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44" fontId="4" fillId="0" borderId="3" xfId="1" applyFont="1" applyFill="1" applyBorder="1" applyAlignment="1">
      <alignment horizontal="center" vertical="center"/>
    </xf>
    <xf numFmtId="44" fontId="4" fillId="0" borderId="2" xfId="0" applyNumberFormat="1" applyFont="1" applyFill="1" applyBorder="1" applyAlignment="1">
      <alignment horizontal="center"/>
    </xf>
    <xf numFmtId="44" fontId="5" fillId="0" borderId="6" xfId="0" applyNumberFormat="1" applyFont="1" applyBorder="1"/>
    <xf numFmtId="0" fontId="18" fillId="0" borderId="3" xfId="0" applyFont="1" applyBorder="1"/>
    <xf numFmtId="8" fontId="18" fillId="0" borderId="3" xfId="0" applyNumberFormat="1" applyFont="1" applyBorder="1"/>
    <xf numFmtId="8" fontId="5" fillId="0" borderId="6" xfId="0" applyNumberFormat="1" applyFont="1" applyBorder="1"/>
    <xf numFmtId="44" fontId="3" fillId="0" borderId="3" xfId="1" applyNumberFormat="1" applyFont="1" applyBorder="1" applyAlignment="1"/>
    <xf numFmtId="44" fontId="3" fillId="0" borderId="3" xfId="1" applyNumberFormat="1" applyFont="1" applyBorder="1" applyAlignment="1">
      <alignment vertical="top"/>
    </xf>
    <xf numFmtId="44" fontId="3" fillId="0" borderId="3" xfId="1" applyNumberFormat="1" applyFont="1" applyFill="1" applyBorder="1" applyAlignment="1"/>
    <xf numFmtId="44" fontId="3" fillId="0" borderId="3" xfId="1" applyNumberFormat="1" applyFont="1" applyBorder="1" applyAlignment="1">
      <alignment horizontal="center"/>
    </xf>
    <xf numFmtId="44" fontId="2" fillId="0" borderId="6" xfId="1" applyNumberFormat="1" applyFont="1" applyBorder="1" applyAlignment="1">
      <alignment horizontal="center"/>
    </xf>
    <xf numFmtId="44" fontId="18" fillId="0" borderId="3" xfId="0" applyNumberFormat="1" applyFont="1" applyBorder="1" applyAlignment="1">
      <alignment horizontal="center"/>
    </xf>
    <xf numFmtId="44" fontId="18" fillId="0" borderId="3" xfId="0" applyNumberFormat="1" applyFont="1" applyBorder="1"/>
    <xf numFmtId="44" fontId="26" fillId="0" borderId="3" xfId="0" applyNumberFormat="1" applyFont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44" fontId="9" fillId="0" borderId="3" xfId="1" applyFont="1" applyBorder="1"/>
    <xf numFmtId="44" fontId="4" fillId="0" borderId="3" xfId="1" applyFont="1" applyBorder="1" applyAlignment="1">
      <alignment horizontal="left"/>
    </xf>
    <xf numFmtId="44" fontId="5" fillId="0" borderId="6" xfId="1" applyFont="1" applyFill="1" applyBorder="1" applyAlignment="1">
      <alignment horizontal="left"/>
    </xf>
    <xf numFmtId="44" fontId="9" fillId="0" borderId="3" xfId="1" applyFont="1" applyBorder="1" applyAlignment="1"/>
    <xf numFmtId="44" fontId="3" fillId="0" borderId="3" xfId="1" applyFont="1" applyBorder="1"/>
    <xf numFmtId="44" fontId="4" fillId="0" borderId="3" xfId="1" applyFont="1" applyFill="1" applyBorder="1" applyAlignment="1">
      <alignment horizontal="left"/>
    </xf>
    <xf numFmtId="44" fontId="5" fillId="0" borderId="6" xfId="1" applyFont="1" applyBorder="1" applyAlignment="1">
      <alignment horizontal="left"/>
    </xf>
    <xf numFmtId="44" fontId="5" fillId="3" borderId="8" xfId="1" applyFont="1" applyFill="1" applyBorder="1"/>
    <xf numFmtId="44" fontId="4" fillId="0" borderId="3" xfId="1" applyNumberFormat="1" applyFont="1" applyBorder="1" applyAlignment="1">
      <alignment horizontal="left"/>
    </xf>
    <xf numFmtId="44" fontId="5" fillId="0" borderId="6" xfId="1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44" fontId="10" fillId="0" borderId="3" xfId="0" applyNumberFormat="1" applyFont="1" applyBorder="1" applyAlignment="1">
      <alignment horizontal="center" vertical="center"/>
    </xf>
    <xf numFmtId="44" fontId="5" fillId="0" borderId="6" xfId="0" applyNumberFormat="1" applyFont="1" applyBorder="1" applyAlignment="1">
      <alignment horizontal="center" vertical="center"/>
    </xf>
    <xf numFmtId="0" fontId="4" fillId="3" borderId="8" xfId="1" applyNumberFormat="1" applyFont="1" applyFill="1" applyBorder="1" applyAlignment="1">
      <alignment horizontal="center"/>
    </xf>
    <xf numFmtId="0" fontId="4" fillId="3" borderId="9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44" fontId="4" fillId="0" borderId="3" xfId="1" applyNumberFormat="1" applyFont="1" applyFill="1" applyBorder="1"/>
    <xf numFmtId="44" fontId="4" fillId="0" borderId="6" xfId="1" applyFont="1" applyBorder="1" applyAlignment="1">
      <alignment horizontal="left"/>
    </xf>
    <xf numFmtId="0" fontId="9" fillId="0" borderId="3" xfId="1" applyNumberFormat="1" applyFont="1" applyBorder="1" applyAlignment="1">
      <alignment horizontal="center"/>
    </xf>
    <xf numFmtId="44" fontId="5" fillId="0" borderId="3" xfId="1" applyFont="1" applyBorder="1" applyAlignment="1">
      <alignment horizontal="left"/>
    </xf>
    <xf numFmtId="44" fontId="5" fillId="0" borderId="3" xfId="1" applyFont="1" applyBorder="1"/>
    <xf numFmtId="44" fontId="3" fillId="0" borderId="3" xfId="0" applyNumberFormat="1" applyFont="1" applyBorder="1"/>
    <xf numFmtId="44" fontId="7" fillId="0" borderId="6" xfId="0" applyNumberFormat="1" applyFont="1" applyBorder="1"/>
    <xf numFmtId="8" fontId="9" fillId="0" borderId="3" xfId="0" applyNumberFormat="1" applyFont="1" applyBorder="1"/>
    <xf numFmtId="8" fontId="4" fillId="0" borderId="3" xfId="0" applyNumberFormat="1" applyFont="1" applyBorder="1"/>
    <xf numFmtId="8" fontId="4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44" fontId="40" fillId="0" borderId="6" xfId="1" applyFont="1" applyBorder="1" applyAlignment="1">
      <alignment horizontal="center"/>
    </xf>
    <xf numFmtId="44" fontId="34" fillId="0" borderId="3" xfId="1" applyNumberFormat="1" applyFont="1" applyBorder="1" applyAlignment="1">
      <alignment horizontal="center"/>
    </xf>
    <xf numFmtId="0" fontId="19" fillId="0" borderId="16" xfId="0" applyFont="1" applyBorder="1" applyAlignment="1">
      <alignment horizontal="left"/>
    </xf>
    <xf numFmtId="0" fontId="19" fillId="0" borderId="24" xfId="0" applyFont="1" applyFill="1" applyBorder="1" applyAlignment="1">
      <alignment horizontal="left"/>
    </xf>
    <xf numFmtId="0" fontId="19" fillId="0" borderId="1" xfId="0" applyNumberFormat="1" applyFont="1" applyFill="1" applyBorder="1" applyAlignment="1">
      <alignment horizontal="center"/>
    </xf>
    <xf numFmtId="0" fontId="19" fillId="0" borderId="15" xfId="0" applyNumberFormat="1" applyFont="1" applyFill="1" applyBorder="1" applyAlignment="1">
      <alignment horizontal="center"/>
    </xf>
    <xf numFmtId="0" fontId="19" fillId="0" borderId="1" xfId="0" applyNumberFormat="1" applyFont="1" applyBorder="1" applyAlignment="1">
      <alignment horizontal="center"/>
    </xf>
    <xf numFmtId="0" fontId="19" fillId="0" borderId="25" xfId="0" applyNumberFormat="1" applyFont="1" applyFill="1" applyBorder="1" applyAlignment="1">
      <alignment horizontal="center"/>
    </xf>
    <xf numFmtId="0" fontId="19" fillId="0" borderId="17" xfId="0" applyNumberFormat="1" applyFont="1" applyBorder="1" applyAlignment="1">
      <alignment horizontal="center"/>
    </xf>
    <xf numFmtId="0" fontId="22" fillId="0" borderId="0" xfId="0" applyNumberFormat="1" applyFont="1"/>
    <xf numFmtId="0" fontId="0" fillId="0" borderId="0" xfId="0" applyNumberFormat="1"/>
    <xf numFmtId="0" fontId="19" fillId="0" borderId="1" xfId="0" applyNumberFormat="1" applyFont="1" applyBorder="1" applyAlignment="1"/>
    <xf numFmtId="0" fontId="19" fillId="0" borderId="15" xfId="0" applyNumberFormat="1" applyFont="1" applyBorder="1" applyAlignment="1"/>
    <xf numFmtId="0" fontId="19" fillId="0" borderId="4" xfId="0" applyNumberFormat="1" applyFont="1" applyBorder="1" applyAlignment="1"/>
    <xf numFmtId="0" fontId="19" fillId="0" borderId="6" xfId="0" applyFont="1" applyFill="1" applyBorder="1"/>
    <xf numFmtId="0" fontId="7" fillId="0" borderId="26" xfId="0" applyNumberFormat="1" applyFont="1" applyBorder="1"/>
    <xf numFmtId="0" fontId="7" fillId="0" borderId="27" xfId="0" applyFont="1" applyBorder="1"/>
    <xf numFmtId="0" fontId="19" fillId="0" borderId="11" xfId="0" applyNumberFormat="1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0" fontId="19" fillId="0" borderId="5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19" fillId="0" borderId="5" xfId="0" applyNumberFormat="1" applyFont="1" applyFill="1" applyBorder="1" applyAlignment="1">
      <alignment horizontal="center"/>
    </xf>
    <xf numFmtId="0" fontId="19" fillId="0" borderId="4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9" fillId="0" borderId="17" xfId="0" applyNumberFormat="1" applyFont="1" applyFill="1" applyBorder="1" applyAlignment="1">
      <alignment horizontal="center"/>
    </xf>
    <xf numFmtId="0" fontId="19" fillId="0" borderId="14" xfId="0" applyFont="1" applyFill="1" applyBorder="1" applyAlignment="1">
      <alignment horizontal="left"/>
    </xf>
    <xf numFmtId="0" fontId="19" fillId="0" borderId="11" xfId="0" applyNumberFormat="1" applyFont="1" applyBorder="1" applyAlignment="1"/>
    <xf numFmtId="0" fontId="19" fillId="0" borderId="12" xfId="0" applyFont="1" applyBorder="1"/>
    <xf numFmtId="0" fontId="19" fillId="0" borderId="28" xfId="0" applyNumberFormat="1" applyFont="1" applyBorder="1" applyAlignment="1"/>
    <xf numFmtId="0" fontId="24" fillId="0" borderId="29" xfId="0" applyFont="1" applyBorder="1" applyAlignment="1">
      <alignment horizontal="left"/>
    </xf>
    <xf numFmtId="42" fontId="19" fillId="0" borderId="13" xfId="1" applyNumberFormat="1" applyFont="1" applyBorder="1"/>
    <xf numFmtId="42" fontId="19" fillId="0" borderId="2" xfId="1" applyNumberFormat="1" applyFont="1" applyBorder="1"/>
    <xf numFmtId="42" fontId="19" fillId="0" borderId="2" xfId="1" applyNumberFormat="1" applyFont="1" applyFill="1" applyBorder="1"/>
    <xf numFmtId="42" fontId="19" fillId="0" borderId="7" xfId="1" applyNumberFormat="1" applyFont="1" applyFill="1" applyBorder="1"/>
    <xf numFmtId="42" fontId="33" fillId="0" borderId="30" xfId="1" applyNumberFormat="1" applyFont="1" applyBorder="1"/>
    <xf numFmtId="42" fontId="19" fillId="0" borderId="13" xfId="1" quotePrefix="1" applyNumberFormat="1" applyFont="1" applyFill="1" applyBorder="1"/>
    <xf numFmtId="42" fontId="19" fillId="0" borderId="2" xfId="1" quotePrefix="1" applyNumberFormat="1" applyFont="1" applyFill="1" applyBorder="1"/>
    <xf numFmtId="42" fontId="19" fillId="0" borderId="23" xfId="1" applyNumberFormat="1" applyFont="1" applyBorder="1"/>
    <xf numFmtId="42" fontId="19" fillId="0" borderId="9" xfId="1" applyNumberFormat="1" applyFont="1" applyBorder="1"/>
    <xf numFmtId="42" fontId="19" fillId="0" borderId="2" xfId="1" applyNumberFormat="1" applyFont="1" applyFill="1" applyBorder="1" applyAlignment="1">
      <alignment horizontal="right"/>
    </xf>
    <xf numFmtId="42" fontId="19" fillId="0" borderId="23" xfId="1" applyNumberFormat="1" applyFont="1" applyFill="1" applyBorder="1"/>
    <xf numFmtId="42" fontId="19" fillId="0" borderId="9" xfId="1" applyNumberFormat="1" applyFont="1" applyFill="1" applyBorder="1"/>
    <xf numFmtId="42" fontId="19" fillId="0" borderId="13" xfId="1" applyNumberFormat="1" applyFont="1" applyFill="1" applyBorder="1"/>
    <xf numFmtId="42" fontId="19" fillId="0" borderId="10" xfId="1" applyNumberFormat="1" applyFont="1" applyFill="1" applyBorder="1"/>
    <xf numFmtId="0" fontId="33" fillId="0" borderId="31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42" fontId="19" fillId="0" borderId="33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0" fillId="2" borderId="5" xfId="0" applyFill="1" applyBorder="1"/>
    <xf numFmtId="0" fontId="20" fillId="2" borderId="1" xfId="0" applyFont="1" applyFill="1" applyBorder="1"/>
    <xf numFmtId="0" fontId="20" fillId="2" borderId="15" xfId="0" applyFont="1" applyFill="1" applyBorder="1"/>
    <xf numFmtId="0" fontId="0" fillId="2" borderId="11" xfId="0" applyFill="1" applyBorder="1"/>
    <xf numFmtId="0" fontId="0" fillId="2" borderId="4" xfId="0" applyFill="1" applyBorder="1"/>
    <xf numFmtId="0" fontId="20" fillId="2" borderId="4" xfId="0" applyFont="1" applyFill="1" applyBorder="1"/>
    <xf numFmtId="0" fontId="20" fillId="2" borderId="5" xfId="0" applyFont="1" applyFill="1" applyBorder="1"/>
    <xf numFmtId="0" fontId="20" fillId="0" borderId="4" xfId="0" applyFont="1" applyBorder="1"/>
    <xf numFmtId="0" fontId="0" fillId="0" borderId="34" xfId="0" applyBorder="1"/>
    <xf numFmtId="42" fontId="0" fillId="2" borderId="8" xfId="0" applyNumberFormat="1" applyFill="1" applyBorder="1"/>
    <xf numFmtId="42" fontId="0" fillId="2" borderId="9" xfId="0" applyNumberFormat="1" applyFill="1" applyBorder="1"/>
    <xf numFmtId="42" fontId="0" fillId="2" borderId="3" xfId="0" applyNumberFormat="1" applyFill="1" applyBorder="1"/>
    <xf numFmtId="42" fontId="0" fillId="2" borderId="12" xfId="0" applyNumberFormat="1" applyFill="1" applyBorder="1"/>
    <xf numFmtId="42" fontId="0" fillId="2" borderId="2" xfId="0" applyNumberFormat="1" applyFill="1" applyBorder="1"/>
    <xf numFmtId="42" fontId="0" fillId="2" borderId="6" xfId="0" applyNumberFormat="1" applyFill="1" applyBorder="1"/>
    <xf numFmtId="42" fontId="0" fillId="2" borderId="35" xfId="0" applyNumberFormat="1" applyFill="1" applyBorder="1"/>
    <xf numFmtId="42" fontId="0" fillId="2" borderId="7" xfId="0" applyNumberFormat="1" applyFill="1" applyBorder="1"/>
    <xf numFmtId="42" fontId="0" fillId="2" borderId="13" xfId="0" applyNumberFormat="1" applyFill="1" applyBorder="1"/>
    <xf numFmtId="42" fontId="0" fillId="2" borderId="16" xfId="0" applyNumberFormat="1" applyFill="1" applyBorder="1"/>
    <xf numFmtId="42" fontId="0" fillId="2" borderId="24" xfId="0" applyNumberFormat="1" applyFill="1" applyBorder="1"/>
    <xf numFmtId="42" fontId="0" fillId="2" borderId="23" xfId="0" applyNumberFormat="1" applyFill="1" applyBorder="1"/>
    <xf numFmtId="42" fontId="0" fillId="0" borderId="6" xfId="0" applyNumberFormat="1" applyBorder="1"/>
    <xf numFmtId="42" fontId="20" fillId="2" borderId="3" xfId="0" applyNumberFormat="1" applyFont="1" applyFill="1" applyBorder="1"/>
    <xf numFmtId="42" fontId="26" fillId="2" borderId="3" xfId="0" applyNumberFormat="1" applyFont="1" applyFill="1" applyBorder="1"/>
    <xf numFmtId="42" fontId="20" fillId="2" borderId="16" xfId="0" applyNumberFormat="1" applyFont="1" applyFill="1" applyBorder="1"/>
    <xf numFmtId="42" fontId="0" fillId="4" borderId="8" xfId="0" applyNumberFormat="1" applyFill="1" applyBorder="1"/>
    <xf numFmtId="42" fontId="26" fillId="2" borderId="6" xfId="0" applyNumberFormat="1" applyFont="1" applyFill="1" applyBorder="1"/>
    <xf numFmtId="42" fontId="0" fillId="4" borderId="6" xfId="0" applyNumberFormat="1" applyFill="1" applyBorder="1"/>
    <xf numFmtId="42" fontId="19" fillId="2" borderId="3" xfId="0" applyNumberFormat="1" applyFont="1" applyFill="1" applyBorder="1"/>
    <xf numFmtId="42" fontId="20" fillId="4" borderId="8" xfId="0" applyNumberFormat="1" applyFont="1" applyFill="1" applyBorder="1"/>
    <xf numFmtId="42" fontId="20" fillId="4" borderId="16" xfId="0" applyNumberFormat="1" applyFont="1" applyFill="1" applyBorder="1"/>
    <xf numFmtId="42" fontId="0" fillId="4" borderId="16" xfId="0" applyNumberFormat="1" applyFill="1" applyBorder="1"/>
    <xf numFmtId="42" fontId="20" fillId="0" borderId="36" xfId="0" applyNumberFormat="1" applyFont="1" applyBorder="1"/>
    <xf numFmtId="42" fontId="26" fillId="0" borderId="36" xfId="0" applyNumberFormat="1" applyFont="1" applyBorder="1"/>
    <xf numFmtId="0" fontId="46" fillId="0" borderId="0" xfId="0" applyFont="1" applyAlignment="1">
      <alignment horizontal="center" vertical="center"/>
    </xf>
    <xf numFmtId="0" fontId="45" fillId="0" borderId="0" xfId="0" applyFont="1" applyBorder="1"/>
    <xf numFmtId="8" fontId="2" fillId="0" borderId="0" xfId="0" applyNumberFormat="1" applyFont="1" applyBorder="1"/>
    <xf numFmtId="44" fontId="20" fillId="0" borderId="3" xfId="0" applyNumberFormat="1" applyFont="1" applyBorder="1"/>
    <xf numFmtId="44" fontId="20" fillId="0" borderId="3" xfId="0" applyNumberFormat="1" applyFont="1" applyFill="1" applyBorder="1"/>
    <xf numFmtId="44" fontId="20" fillId="0" borderId="3" xfId="0" applyNumberFormat="1" applyFont="1" applyBorder="1" applyAlignment="1">
      <alignment horizontal="center" wrapText="1"/>
    </xf>
    <xf numFmtId="44" fontId="19" fillId="0" borderId="3" xfId="0" applyNumberFormat="1" applyFont="1" applyBorder="1" applyAlignment="1">
      <alignment horizontal="center" wrapText="1"/>
    </xf>
    <xf numFmtId="44" fontId="0" fillId="0" borderId="1" xfId="0" applyNumberFormat="1" applyBorder="1"/>
    <xf numFmtId="44" fontId="0" fillId="0" borderId="4" xfId="0" applyNumberFormat="1" applyBorder="1"/>
    <xf numFmtId="44" fontId="0" fillId="0" borderId="5" xfId="0" applyNumberFormat="1" applyBorder="1"/>
    <xf numFmtId="44" fontId="19" fillId="0" borderId="1" xfId="0" applyNumberFormat="1" applyFont="1" applyBorder="1"/>
    <xf numFmtId="44" fontId="19" fillId="0" borderId="1" xfId="0" applyNumberFormat="1" applyFont="1" applyBorder="1" applyAlignment="1">
      <alignment horizontal="left" wrapText="1"/>
    </xf>
    <xf numFmtId="44" fontId="19" fillId="0" borderId="4" xfId="0" applyNumberFormat="1" applyFont="1" applyBorder="1"/>
    <xf numFmtId="44" fontId="0" fillId="0" borderId="6" xfId="0" applyNumberFormat="1" applyFill="1" applyBorder="1"/>
    <xf numFmtId="44" fontId="2" fillId="0" borderId="0" xfId="0" applyNumberFormat="1" applyFont="1" applyBorder="1"/>
    <xf numFmtId="44" fontId="19" fillId="0" borderId="6" xfId="0" applyNumberFormat="1" applyFont="1" applyBorder="1"/>
    <xf numFmtId="44" fontId="0" fillId="0" borderId="8" xfId="0" applyNumberFormat="1" applyFill="1" applyBorder="1"/>
    <xf numFmtId="44" fontId="0" fillId="0" borderId="3" xfId="0" applyNumberFormat="1" applyBorder="1" applyAlignment="1">
      <alignment horizontal="right"/>
    </xf>
    <xf numFmtId="44" fontId="20" fillId="0" borderId="6" xfId="0" applyNumberFormat="1" applyFont="1" applyFill="1" applyBorder="1"/>
    <xf numFmtId="44" fontId="20" fillId="0" borderId="7" xfId="0" applyNumberFormat="1" applyFont="1" applyFill="1" applyBorder="1"/>
    <xf numFmtId="44" fontId="0" fillId="0" borderId="8" xfId="0" applyNumberFormat="1" applyBorder="1" applyAlignment="1">
      <alignment horizontal="right"/>
    </xf>
    <xf numFmtId="44" fontId="2" fillId="0" borderId="8" xfId="0" applyNumberFormat="1" applyFont="1" applyBorder="1"/>
    <xf numFmtId="44" fontId="2" fillId="0" borderId="3" xfId="0" applyNumberFormat="1" applyFont="1" applyBorder="1"/>
    <xf numFmtId="44" fontId="2" fillId="0" borderId="6" xfId="0" applyNumberFormat="1" applyFont="1" applyBorder="1"/>
    <xf numFmtId="44" fontId="7" fillId="0" borderId="9" xfId="0" applyNumberFormat="1" applyFont="1" applyBorder="1"/>
    <xf numFmtId="44" fontId="33" fillId="0" borderId="2" xfId="0" applyNumberFormat="1" applyFont="1" applyFill="1" applyBorder="1"/>
    <xf numFmtId="44" fontId="20" fillId="0" borderId="37" xfId="0" applyNumberFormat="1" applyFont="1" applyBorder="1"/>
    <xf numFmtId="44" fontId="0" fillId="0" borderId="38" xfId="0" applyNumberFormat="1" applyBorder="1"/>
    <xf numFmtId="0" fontId="0" fillId="2" borderId="15" xfId="0" applyFill="1" applyBorder="1" applyAlignment="1">
      <alignment horizontal="center"/>
    </xf>
    <xf numFmtId="44" fontId="0" fillId="0" borderId="16" xfId="0" applyNumberFormat="1" applyBorder="1" applyAlignment="1">
      <alignment horizontal="center"/>
    </xf>
    <xf numFmtId="44" fontId="0" fillId="0" borderId="16" xfId="0" applyNumberFormat="1" applyBorder="1"/>
    <xf numFmtId="44" fontId="0" fillId="0" borderId="23" xfId="0" applyNumberForma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4" fontId="19" fillId="0" borderId="3" xfId="1" applyFont="1" applyBorder="1" applyAlignment="1">
      <alignment horizontal="center"/>
    </xf>
    <xf numFmtId="44" fontId="4" fillId="0" borderId="39" xfId="1" applyFont="1" applyBorder="1"/>
    <xf numFmtId="44" fontId="6" fillId="0" borderId="3" xfId="1" applyFont="1" applyBorder="1" applyAlignment="1">
      <alignment horizontal="center"/>
    </xf>
    <xf numFmtId="44" fontId="3" fillId="0" borderId="2" xfId="1" applyNumberFormat="1" applyFont="1" applyBorder="1" applyAlignment="1">
      <alignment horizontal="left"/>
    </xf>
    <xf numFmtId="44" fontId="20" fillId="0" borderId="0" xfId="0" applyNumberFormat="1" applyFont="1"/>
    <xf numFmtId="0" fontId="4" fillId="0" borderId="0" xfId="0" applyFont="1" applyFill="1" applyBorder="1" applyAlignment="1">
      <alignment horizontal="left"/>
    </xf>
    <xf numFmtId="44" fontId="4" fillId="0" borderId="0" xfId="1" applyFont="1" applyFill="1" applyBorder="1" applyAlignment="1">
      <alignment horizontal="center"/>
    </xf>
    <xf numFmtId="44" fontId="4" fillId="0" borderId="0" xfId="1" applyFont="1" applyFill="1" applyBorder="1"/>
    <xf numFmtId="0" fontId="0" fillId="0" borderId="0" xfId="0" applyAlignment="1">
      <alignment horizontal="center"/>
    </xf>
    <xf numFmtId="0" fontId="19" fillId="0" borderId="3" xfId="0" applyNumberFormat="1" applyFont="1" applyBorder="1" applyAlignment="1">
      <alignment horizontal="center" wrapText="1"/>
    </xf>
    <xf numFmtId="0" fontId="0" fillId="0" borderId="8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0" fontId="38" fillId="0" borderId="0" xfId="0" applyFont="1" applyAlignment="1">
      <alignment horizontal="center"/>
    </xf>
    <xf numFmtId="0" fontId="18" fillId="0" borderId="15" xfId="0" applyFont="1" applyBorder="1"/>
    <xf numFmtId="44" fontId="18" fillId="0" borderId="16" xfId="0" applyNumberFormat="1" applyFont="1" applyBorder="1"/>
    <xf numFmtId="44" fontId="18" fillId="0" borderId="23" xfId="0" applyNumberFormat="1" applyFont="1" applyBorder="1"/>
    <xf numFmtId="44" fontId="37" fillId="4" borderId="8" xfId="0" applyNumberFormat="1" applyFont="1" applyFill="1" applyBorder="1" applyAlignment="1">
      <alignment horizontal="center"/>
    </xf>
    <xf numFmtId="44" fontId="37" fillId="4" borderId="3" xfId="0" applyNumberFormat="1" applyFont="1" applyFill="1" applyBorder="1" applyAlignment="1">
      <alignment horizontal="center"/>
    </xf>
    <xf numFmtId="44" fontId="37" fillId="4" borderId="6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left"/>
    </xf>
    <xf numFmtId="44" fontId="34" fillId="0" borderId="2" xfId="0" applyNumberFormat="1" applyFont="1" applyFill="1" applyBorder="1"/>
    <xf numFmtId="44" fontId="41" fillId="0" borderId="7" xfId="0" applyNumberFormat="1" applyFont="1" applyFill="1" applyBorder="1"/>
    <xf numFmtId="0" fontId="3" fillId="3" borderId="0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7" fillId="0" borderId="1" xfId="0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 vertical="center"/>
    </xf>
    <xf numFmtId="44" fontId="4" fillId="0" borderId="16" xfId="0" applyNumberFormat="1" applyFont="1" applyBorder="1" applyAlignment="1">
      <alignment horizontal="center" vertical="center"/>
    </xf>
    <xf numFmtId="44" fontId="4" fillId="0" borderId="2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4" fillId="0" borderId="1" xfId="0" applyFont="1" applyBorder="1" applyAlignment="1">
      <alignment horizontal="left" vertical="center"/>
    </xf>
    <xf numFmtId="0" fontId="3" fillId="0" borderId="25" xfId="0" applyFont="1" applyFill="1" applyBorder="1"/>
    <xf numFmtId="44" fontId="4" fillId="0" borderId="24" xfId="1" applyNumberFormat="1" applyFont="1" applyFill="1" applyBorder="1"/>
    <xf numFmtId="44" fontId="21" fillId="0" borderId="2" xfId="0" applyNumberFormat="1" applyFont="1" applyBorder="1"/>
    <xf numFmtId="0" fontId="3" fillId="0" borderId="25" xfId="0" applyFont="1" applyBorder="1"/>
    <xf numFmtId="44" fontId="4" fillId="0" borderId="24" xfId="1" applyNumberFormat="1" applyFont="1" applyBorder="1"/>
    <xf numFmtId="0" fontId="0" fillId="0" borderId="11" xfId="0" applyBorder="1"/>
    <xf numFmtId="44" fontId="0" fillId="0" borderId="12" xfId="0" applyNumberFormat="1" applyBorder="1"/>
    <xf numFmtId="0" fontId="0" fillId="0" borderId="12" xfId="0" applyNumberForma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44" fontId="0" fillId="0" borderId="12" xfId="0" applyNumberFormat="1" applyBorder="1" applyAlignment="1">
      <alignment horizontal="right"/>
    </xf>
    <xf numFmtId="44" fontId="2" fillId="0" borderId="12" xfId="0" applyNumberFormat="1" applyFont="1" applyBorder="1"/>
    <xf numFmtId="44" fontId="19" fillId="0" borderId="13" xfId="0" applyNumberFormat="1" applyFont="1" applyBorder="1"/>
    <xf numFmtId="0" fontId="5" fillId="0" borderId="15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44" fontId="0" fillId="0" borderId="11" xfId="0" applyNumberFormat="1" applyBorder="1"/>
    <xf numFmtId="44" fontId="0" fillId="0" borderId="26" xfId="0" applyNumberFormat="1" applyBorder="1"/>
    <xf numFmtId="44" fontId="0" fillId="0" borderId="27" xfId="0" applyNumberFormat="1" applyBorder="1"/>
    <xf numFmtId="0" fontId="0" fillId="0" borderId="27" xfId="0" applyNumberFormat="1" applyBorder="1" applyAlignment="1">
      <alignment horizontal="center"/>
    </xf>
    <xf numFmtId="0" fontId="20" fillId="2" borderId="25" xfId="0" applyFont="1" applyFill="1" applyBorder="1"/>
    <xf numFmtId="42" fontId="0" fillId="2" borderId="41" xfId="0" applyNumberFormat="1" applyFill="1" applyBorder="1"/>
    <xf numFmtId="42" fontId="20" fillId="4" borderId="24" xfId="0" applyNumberFormat="1" applyFont="1" applyFill="1" applyBorder="1"/>
    <xf numFmtId="42" fontId="0" fillId="4" borderId="24" xfId="0" applyNumberFormat="1" applyFill="1" applyBorder="1"/>
    <xf numFmtId="8" fontId="4" fillId="0" borderId="0" xfId="0" applyNumberFormat="1" applyFont="1" applyBorder="1"/>
    <xf numFmtId="9" fontId="4" fillId="0" borderId="0" xfId="0" applyNumberFormat="1" applyFont="1" applyBorder="1"/>
    <xf numFmtId="44" fontId="34" fillId="0" borderId="0" xfId="1" applyFont="1" applyBorder="1"/>
    <xf numFmtId="0" fontId="3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5" fillId="0" borderId="23" xfId="1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4" fontId="9" fillId="0" borderId="8" xfId="1" applyNumberFormat="1" applyFont="1" applyBorder="1" applyAlignment="1">
      <alignment horizontal="center"/>
    </xf>
    <xf numFmtId="44" fontId="9" fillId="0" borderId="9" xfId="1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44" fontId="39" fillId="0" borderId="0" xfId="1" applyFont="1" applyBorder="1" applyAlignment="1">
      <alignment horizontal="center"/>
    </xf>
    <xf numFmtId="44" fontId="49" fillId="0" borderId="0" xfId="1" applyFont="1" applyBorder="1"/>
    <xf numFmtId="0" fontId="39" fillId="0" borderId="0" xfId="0" applyFont="1" applyBorder="1"/>
    <xf numFmtId="0" fontId="41" fillId="0" borderId="1" xfId="0" applyFont="1" applyFill="1" applyBorder="1"/>
    <xf numFmtId="0" fontId="34" fillId="0" borderId="0" xfId="0" applyFont="1" applyBorder="1" applyAlignment="1">
      <alignment wrapText="1"/>
    </xf>
    <xf numFmtId="44" fontId="4" fillId="3" borderId="2" xfId="1" applyFont="1" applyFill="1" applyBorder="1"/>
    <xf numFmtId="0" fontId="50" fillId="0" borderId="1" xfId="0" applyFont="1" applyBorder="1" applyAlignment="1">
      <alignment horizontal="right"/>
    </xf>
    <xf numFmtId="0" fontId="4" fillId="0" borderId="15" xfId="0" applyFont="1" applyBorder="1"/>
    <xf numFmtId="44" fontId="4" fillId="0" borderId="16" xfId="1" applyFont="1" applyBorder="1"/>
    <xf numFmtId="44" fontId="3" fillId="0" borderId="23" xfId="1" applyFont="1" applyBorder="1"/>
    <xf numFmtId="0" fontId="5" fillId="0" borderId="25" xfId="0" applyFont="1" applyBorder="1"/>
    <xf numFmtId="0" fontId="4" fillId="0" borderId="24" xfId="0" applyFont="1" applyBorder="1"/>
    <xf numFmtId="44" fontId="2" fillId="0" borderId="41" xfId="1" applyFont="1" applyBorder="1"/>
    <xf numFmtId="44" fontId="0" fillId="0" borderId="12" xfId="0" applyNumberFormat="1" applyFill="1" applyBorder="1"/>
    <xf numFmtId="44" fontId="0" fillId="0" borderId="13" xfId="0" applyNumberFormat="1" applyBorder="1"/>
    <xf numFmtId="44" fontId="20" fillId="0" borderId="2" xfId="0" applyNumberFormat="1" applyFont="1" applyFill="1" applyBorder="1"/>
    <xf numFmtId="0" fontId="20" fillId="0" borderId="11" xfId="0" applyFont="1" applyBorder="1"/>
    <xf numFmtId="42" fontId="0" fillId="0" borderId="12" xfId="0" applyNumberFormat="1" applyBorder="1"/>
    <xf numFmtId="42" fontId="0" fillId="4" borderId="12" xfId="0" applyNumberFormat="1" applyFill="1" applyBorder="1"/>
    <xf numFmtId="0" fontId="44" fillId="2" borderId="5" xfId="0" applyFont="1" applyFill="1" applyBorder="1" applyAlignment="1">
      <alignment wrapText="1"/>
    </xf>
    <xf numFmtId="44" fontId="4" fillId="0" borderId="0" xfId="1" applyFont="1" applyBorder="1" applyAlignment="1">
      <alignment horizontal="left"/>
    </xf>
    <xf numFmtId="44" fontId="19" fillId="2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20" fillId="0" borderId="0" xfId="0" applyFont="1"/>
    <xf numFmtId="44" fontId="0" fillId="0" borderId="25" xfId="0" applyNumberFormat="1" applyBorder="1"/>
    <xf numFmtId="44" fontId="7" fillId="0" borderId="24" xfId="0" applyNumberFormat="1" applyFont="1" applyBorder="1"/>
    <xf numFmtId="44" fontId="0" fillId="0" borderId="24" xfId="0" applyNumberFormat="1" applyBorder="1"/>
    <xf numFmtId="0" fontId="0" fillId="0" borderId="24" xfId="0" applyNumberFormat="1" applyBorder="1" applyAlignment="1">
      <alignment horizontal="center"/>
    </xf>
    <xf numFmtId="44" fontId="0" fillId="0" borderId="24" xfId="0" applyNumberFormat="1" applyBorder="1" applyAlignment="1">
      <alignment horizontal="center"/>
    </xf>
    <xf numFmtId="44" fontId="0" fillId="0" borderId="24" xfId="0" applyNumberFormat="1" applyFill="1" applyBorder="1"/>
    <xf numFmtId="44" fontId="20" fillId="0" borderId="24" xfId="0" applyNumberFormat="1" applyFont="1" applyFill="1" applyBorder="1"/>
    <xf numFmtId="44" fontId="20" fillId="0" borderId="41" xfId="0" applyNumberFormat="1" applyFont="1" applyFill="1" applyBorder="1"/>
    <xf numFmtId="44" fontId="41" fillId="0" borderId="7" xfId="1" applyFont="1" applyBorder="1" applyAlignment="1">
      <alignment horizontal="center"/>
    </xf>
    <xf numFmtId="44" fontId="34" fillId="0" borderId="2" xfId="1" applyNumberFormat="1" applyFont="1" applyBorder="1" applyAlignment="1">
      <alignment horizontal="center"/>
    </xf>
    <xf numFmtId="0" fontId="20" fillId="0" borderId="3" xfId="0" applyNumberFormat="1" applyFont="1" applyBorder="1" applyAlignment="1">
      <alignment horizontal="center"/>
    </xf>
    <xf numFmtId="0" fontId="23" fillId="0" borderId="42" xfId="1" applyNumberFormat="1" applyFont="1" applyBorder="1" applyAlignment="1">
      <alignment horizontal="center" wrapText="1"/>
    </xf>
    <xf numFmtId="0" fontId="44" fillId="0" borderId="43" xfId="0" applyFont="1" applyBorder="1" applyAlignment="1">
      <alignment horizontal="center" wrapText="1"/>
    </xf>
    <xf numFmtId="8" fontId="5" fillId="0" borderId="2" xfId="0" applyNumberFormat="1" applyFont="1" applyFill="1" applyBorder="1"/>
    <xf numFmtId="42" fontId="19" fillId="0" borderId="21" xfId="1" applyNumberFormat="1" applyFont="1" applyBorder="1"/>
    <xf numFmtId="42" fontId="19" fillId="0" borderId="3" xfId="1" applyNumberFormat="1" applyFont="1" applyFill="1" applyBorder="1"/>
    <xf numFmtId="42" fontId="19" fillId="0" borderId="3" xfId="1" applyNumberFormat="1" applyFont="1" applyBorder="1"/>
    <xf numFmtId="42" fontId="19" fillId="0" borderId="6" xfId="1" applyNumberFormat="1" applyFont="1" applyFill="1" applyBorder="1"/>
    <xf numFmtId="42" fontId="19" fillId="0" borderId="41" xfId="1" applyNumberFormat="1" applyFont="1" applyFill="1" applyBorder="1"/>
    <xf numFmtId="42" fontId="19" fillId="0" borderId="18" xfId="1" applyNumberFormat="1" applyFont="1" applyFill="1" applyBorder="1"/>
    <xf numFmtId="42" fontId="19" fillId="0" borderId="18" xfId="1" applyNumberFormat="1" applyFont="1" applyBorder="1"/>
    <xf numFmtId="180" fontId="26" fillId="0" borderId="44" xfId="1" applyNumberFormat="1" applyFont="1" applyBorder="1" applyAlignment="1">
      <alignment horizontal="center" wrapText="1"/>
    </xf>
    <xf numFmtId="42" fontId="19" fillId="0" borderId="41" xfId="1" applyNumberFormat="1" applyFont="1" applyBorder="1"/>
    <xf numFmtId="42" fontId="19" fillId="0" borderId="45" xfId="1" applyNumberFormat="1" applyFont="1" applyBorder="1"/>
    <xf numFmtId="42" fontId="19" fillId="0" borderId="39" xfId="1" applyNumberFormat="1" applyFont="1" applyFill="1" applyBorder="1"/>
    <xf numFmtId="42" fontId="19" fillId="0" borderId="39" xfId="1" applyNumberFormat="1" applyFont="1" applyBorder="1"/>
    <xf numFmtId="42" fontId="19" fillId="0" borderId="45" xfId="1" applyNumberFormat="1" applyFont="1" applyFill="1" applyBorder="1"/>
    <xf numFmtId="42" fontId="19" fillId="0" borderId="46" xfId="1" applyNumberFormat="1" applyFont="1" applyFill="1" applyBorder="1"/>
    <xf numFmtId="42" fontId="19" fillId="0" borderId="21" xfId="1" applyNumberFormat="1" applyFont="1" applyFill="1" applyBorder="1"/>
    <xf numFmtId="42" fontId="19" fillId="0" borderId="22" xfId="1" applyNumberFormat="1" applyFont="1" applyFill="1" applyBorder="1"/>
    <xf numFmtId="42" fontId="19" fillId="0" borderId="20" xfId="1" applyNumberFormat="1" applyFont="1" applyFill="1" applyBorder="1" applyAlignment="1">
      <alignment horizontal="right"/>
    </xf>
    <xf numFmtId="42" fontId="19" fillId="0" borderId="20" xfId="1" applyNumberFormat="1" applyFont="1" applyFill="1" applyBorder="1"/>
    <xf numFmtId="42" fontId="19" fillId="0" borderId="47" xfId="1" applyNumberFormat="1" applyFont="1" applyFill="1" applyBorder="1"/>
    <xf numFmtId="42" fontId="19" fillId="0" borderId="48" xfId="1" applyNumberFormat="1" applyFont="1" applyFill="1" applyBorder="1"/>
    <xf numFmtId="44" fontId="26" fillId="0" borderId="0" xfId="0" applyNumberFormat="1" applyFont="1"/>
    <xf numFmtId="44" fontId="26" fillId="0" borderId="10" xfId="1" applyFont="1" applyBorder="1"/>
    <xf numFmtId="44" fontId="44" fillId="0" borderId="0" xfId="0" applyNumberFormat="1" applyFont="1"/>
    <xf numFmtId="0" fontId="20" fillId="0" borderId="3" xfId="0" applyFont="1" applyFill="1" applyBorder="1"/>
    <xf numFmtId="0" fontId="20" fillId="0" borderId="12" xfId="0" applyFont="1" applyFill="1" applyBorder="1" applyAlignment="1">
      <alignment horizontal="left"/>
    </xf>
    <xf numFmtId="0" fontId="20" fillId="0" borderId="8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44" fillId="0" borderId="42" xfId="1" applyNumberFormat="1" applyFont="1" applyBorder="1" applyAlignment="1">
      <alignment horizontal="center" wrapText="1"/>
    </xf>
    <xf numFmtId="180" fontId="44" fillId="0" borderId="44" xfId="1" applyNumberFormat="1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22" fillId="0" borderId="0" xfId="0" applyNumberFormat="1" applyFont="1" applyAlignment="1">
      <alignment horizontal="center"/>
    </xf>
    <xf numFmtId="0" fontId="4" fillId="0" borderId="15" xfId="0" applyFont="1" applyBorder="1" applyAlignment="1"/>
    <xf numFmtId="44" fontId="4" fillId="0" borderId="16" xfId="1" applyNumberFormat="1" applyFont="1" applyBorder="1" applyAlignment="1">
      <alignment horizontal="center"/>
    </xf>
    <xf numFmtId="44" fontId="20" fillId="0" borderId="49" xfId="0" applyNumberFormat="1" applyFont="1" applyBorder="1"/>
    <xf numFmtId="44" fontId="20" fillId="0" borderId="50" xfId="0" applyNumberFormat="1" applyFont="1" applyBorder="1"/>
    <xf numFmtId="4" fontId="4" fillId="0" borderId="0" xfId="0" applyNumberFormat="1" applyFont="1" applyBorder="1"/>
    <xf numFmtId="44" fontId="26" fillId="0" borderId="0" xfId="1" applyFont="1" applyBorder="1" applyAlignment="1">
      <alignment horizontal="center"/>
    </xf>
    <xf numFmtId="44" fontId="27" fillId="0" borderId="3" xfId="1" applyFont="1" applyBorder="1" applyAlignment="1">
      <alignment horizontal="center"/>
    </xf>
    <xf numFmtId="0" fontId="34" fillId="0" borderId="0" xfId="0" applyFont="1" applyBorder="1"/>
    <xf numFmtId="4" fontId="34" fillId="0" borderId="0" xfId="0" applyNumberFormat="1" applyFont="1" applyBorder="1"/>
    <xf numFmtId="0" fontId="4" fillId="0" borderId="15" xfId="0" applyFont="1" applyBorder="1" applyAlignment="1">
      <alignment horizontal="left"/>
    </xf>
    <xf numFmtId="44" fontId="4" fillId="0" borderId="16" xfId="1" applyFont="1" applyBorder="1" applyAlignment="1">
      <alignment horizontal="center"/>
    </xf>
    <xf numFmtId="44" fontId="4" fillId="0" borderId="23" xfId="1" applyFont="1" applyBorder="1" applyAlignment="1">
      <alignment horizontal="left"/>
    </xf>
    <xf numFmtId="0" fontId="27" fillId="0" borderId="0" xfId="0" applyFont="1" applyBorder="1"/>
    <xf numFmtId="44" fontId="27" fillId="0" borderId="0" xfId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4" fontId="11" fillId="0" borderId="16" xfId="1" applyFont="1" applyBorder="1" applyAlignment="1">
      <alignment horizontal="center"/>
    </xf>
    <xf numFmtId="44" fontId="11" fillId="0" borderId="23" xfId="1" applyFont="1" applyBorder="1"/>
    <xf numFmtId="44" fontId="4" fillId="0" borderId="23" xfId="1" applyFont="1" applyBorder="1"/>
    <xf numFmtId="0" fontId="33" fillId="0" borderId="29" xfId="0" applyFont="1" applyBorder="1" applyAlignment="1">
      <alignment horizontal="left"/>
    </xf>
    <xf numFmtId="180" fontId="20" fillId="0" borderId="44" xfId="1" applyNumberFormat="1" applyFont="1" applyBorder="1" applyAlignment="1">
      <alignment horizontal="center" wrapText="1"/>
    </xf>
    <xf numFmtId="0" fontId="20" fillId="0" borderId="43" xfId="0" applyFont="1" applyBorder="1" applyAlignment="1">
      <alignment horizontal="center" wrapText="1"/>
    </xf>
    <xf numFmtId="0" fontId="20" fillId="0" borderId="0" xfId="0" applyFont="1" applyAlignment="1"/>
    <xf numFmtId="0" fontId="20" fillId="0" borderId="11" xfId="0" applyNumberFormat="1" applyFont="1" applyBorder="1" applyAlignment="1">
      <alignment horizontal="center"/>
    </xf>
    <xf numFmtId="42" fontId="20" fillId="0" borderId="13" xfId="1" applyNumberFormat="1" applyFont="1" applyBorder="1"/>
    <xf numFmtId="0" fontId="20" fillId="0" borderId="1" xfId="0" applyNumberFormat="1" applyFont="1" applyBorder="1" applyAlignment="1">
      <alignment horizontal="center"/>
    </xf>
    <xf numFmtId="0" fontId="20" fillId="0" borderId="3" xfId="0" applyFont="1" applyBorder="1"/>
    <xf numFmtId="42" fontId="20" fillId="0" borderId="2" xfId="1" applyNumberFormat="1" applyFont="1" applyBorder="1"/>
    <xf numFmtId="42" fontId="20" fillId="0" borderId="2" xfId="1" applyNumberFormat="1" applyFont="1" applyFill="1" applyBorder="1"/>
    <xf numFmtId="42" fontId="20" fillId="0" borderId="13" xfId="1" applyNumberFormat="1" applyFont="1" applyFill="1" applyBorder="1"/>
    <xf numFmtId="0" fontId="20" fillId="0" borderId="15" xfId="0" applyNumberFormat="1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NumberFormat="1" applyFont="1" applyBorder="1" applyAlignment="1">
      <alignment horizontal="center"/>
    </xf>
    <xf numFmtId="42" fontId="20" fillId="0" borderId="7" xfId="1" applyNumberFormat="1" applyFont="1" applyFill="1" applyBorder="1"/>
    <xf numFmtId="42" fontId="20" fillId="0" borderId="41" xfId="1" applyNumberFormat="1" applyFont="1" applyFill="1" applyBorder="1"/>
    <xf numFmtId="0" fontId="20" fillId="0" borderId="5" xfId="0" applyNumberFormat="1" applyFont="1" applyFill="1" applyBorder="1" applyAlignment="1">
      <alignment horizontal="center"/>
    </xf>
    <xf numFmtId="42" fontId="20" fillId="0" borderId="8" xfId="1" quotePrefix="1" applyNumberFormat="1" applyFont="1" applyFill="1" applyBorder="1"/>
    <xf numFmtId="42" fontId="20" fillId="5" borderId="9" xfId="1" applyNumberFormat="1" applyFont="1" applyFill="1" applyBorder="1"/>
    <xf numFmtId="0" fontId="20" fillId="0" borderId="1" xfId="0" applyNumberFormat="1" applyFont="1" applyFill="1" applyBorder="1" applyAlignment="1">
      <alignment horizontal="center"/>
    </xf>
    <xf numFmtId="42" fontId="20" fillId="0" borderId="3" xfId="1" quotePrefix="1" applyNumberFormat="1" applyFont="1" applyFill="1" applyBorder="1"/>
    <xf numFmtId="42" fontId="20" fillId="0" borderId="23" xfId="1" applyNumberFormat="1" applyFont="1" applyBorder="1"/>
    <xf numFmtId="42" fontId="20" fillId="0" borderId="3" xfId="1" applyNumberFormat="1" applyFont="1" applyBorder="1"/>
    <xf numFmtId="42" fontId="20" fillId="5" borderId="2" xfId="1" applyNumberFormat="1" applyFont="1" applyFill="1" applyBorder="1"/>
    <xf numFmtId="42" fontId="20" fillId="0" borderId="3" xfId="1" applyNumberFormat="1" applyFont="1" applyFill="1" applyBorder="1" applyAlignment="1">
      <alignment horizontal="right"/>
    </xf>
    <xf numFmtId="42" fontId="20" fillId="0" borderId="3" xfId="1" applyNumberFormat="1" applyFont="1" applyFill="1" applyBorder="1"/>
    <xf numFmtId="42" fontId="20" fillId="0" borderId="51" xfId="1" applyNumberFormat="1" applyFont="1" applyFill="1" applyBorder="1"/>
    <xf numFmtId="42" fontId="20" fillId="0" borderId="51" xfId="1" applyNumberFormat="1" applyFont="1" applyBorder="1"/>
    <xf numFmtId="42" fontId="20" fillId="0" borderId="18" xfId="1" applyNumberFormat="1" applyFont="1" applyFill="1" applyBorder="1"/>
    <xf numFmtId="42" fontId="20" fillId="0" borderId="18" xfId="1" applyNumberFormat="1" applyFont="1" applyBorder="1"/>
    <xf numFmtId="42" fontId="20" fillId="0" borderId="47" xfId="1" applyNumberFormat="1" applyFont="1" applyFill="1" applyBorder="1"/>
    <xf numFmtId="42" fontId="20" fillId="0" borderId="16" xfId="1" applyNumberFormat="1" applyFont="1" applyFill="1" applyBorder="1"/>
    <xf numFmtId="0" fontId="20" fillId="0" borderId="16" xfId="0" applyFont="1" applyBorder="1"/>
    <xf numFmtId="0" fontId="20" fillId="0" borderId="15" xfId="0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20" fillId="0" borderId="28" xfId="0" applyNumberFormat="1" applyFont="1" applyBorder="1" applyAlignment="1">
      <alignment horizontal="center"/>
    </xf>
    <xf numFmtId="182" fontId="20" fillId="0" borderId="29" xfId="1" applyNumberFormat="1" applyFont="1" applyBorder="1"/>
    <xf numFmtId="182" fontId="20" fillId="0" borderId="42" xfId="1" applyNumberFormat="1" applyFont="1" applyBorder="1"/>
    <xf numFmtId="0" fontId="20" fillId="0" borderId="0" xfId="0" applyNumberFormat="1" applyFont="1" applyAlignment="1">
      <alignment horizontal="center"/>
    </xf>
    <xf numFmtId="182" fontId="20" fillId="0" borderId="0" xfId="0" applyNumberFormat="1" applyFont="1"/>
    <xf numFmtId="42" fontId="20" fillId="0" borderId="52" xfId="0" applyNumberFormat="1" applyFont="1" applyBorder="1" applyAlignment="1">
      <alignment horizontal="center" vertical="center" wrapText="1"/>
    </xf>
    <xf numFmtId="42" fontId="33" fillId="0" borderId="38" xfId="1" applyNumberFormat="1" applyFont="1" applyBorder="1"/>
    <xf numFmtId="42" fontId="33" fillId="0" borderId="34" xfId="1" applyNumberFormat="1" applyFont="1" applyBorder="1"/>
    <xf numFmtId="42" fontId="20" fillId="0" borderId="53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/>
    </xf>
    <xf numFmtId="0" fontId="33" fillId="0" borderId="28" xfId="0" applyNumberFormat="1" applyFont="1" applyBorder="1" applyAlignment="1">
      <alignment horizontal="center" vertical="center" wrapText="1"/>
    </xf>
    <xf numFmtId="0" fontId="33" fillId="0" borderId="54" xfId="0" applyNumberFormat="1" applyFont="1" applyBorder="1" applyAlignment="1">
      <alignment horizontal="center"/>
    </xf>
    <xf numFmtId="0" fontId="33" fillId="0" borderId="38" xfId="0" applyFont="1" applyBorder="1" applyAlignment="1">
      <alignment horizontal="right"/>
    </xf>
    <xf numFmtId="0" fontId="33" fillId="0" borderId="52" xfId="0" applyFont="1" applyBorder="1" applyAlignment="1">
      <alignment horizontal="left" vertical="center"/>
    </xf>
    <xf numFmtId="0" fontId="33" fillId="0" borderId="55" xfId="0" applyFont="1" applyBorder="1" applyAlignment="1">
      <alignment horizontal="left"/>
    </xf>
    <xf numFmtId="0" fontId="20" fillId="0" borderId="56" xfId="0" applyFont="1" applyBorder="1"/>
    <xf numFmtId="0" fontId="20" fillId="0" borderId="18" xfId="0" applyFont="1" applyBorder="1"/>
    <xf numFmtId="0" fontId="20" fillId="0" borderId="18" xfId="0" applyFont="1" applyFill="1" applyBorder="1"/>
    <xf numFmtId="0" fontId="20" fillId="0" borderId="18" xfId="0" applyFont="1" applyBorder="1" applyAlignment="1">
      <alignment horizontal="left"/>
    </xf>
    <xf numFmtId="0" fontId="20" fillId="0" borderId="57" xfId="0" applyFont="1" applyFill="1" applyBorder="1"/>
    <xf numFmtId="0" fontId="20" fillId="0" borderId="43" xfId="1" applyNumberFormat="1" applyFont="1" applyBorder="1" applyAlignment="1">
      <alignment horizontal="center" wrapText="1"/>
    </xf>
    <xf numFmtId="42" fontId="20" fillId="0" borderId="58" xfId="1" applyNumberFormat="1" applyFont="1" applyBorder="1"/>
    <xf numFmtId="42" fontId="20" fillId="0" borderId="39" xfId="1" applyNumberFormat="1" applyFont="1" applyBorder="1"/>
    <xf numFmtId="42" fontId="20" fillId="0" borderId="39" xfId="1" applyNumberFormat="1" applyFont="1" applyFill="1" applyBorder="1"/>
    <xf numFmtId="42" fontId="20" fillId="0" borderId="59" xfId="1" applyNumberFormat="1" applyFont="1" applyFill="1" applyBorder="1"/>
    <xf numFmtId="0" fontId="20" fillId="0" borderId="60" xfId="0" applyFont="1" applyFill="1" applyBorder="1" applyAlignment="1">
      <alignment horizontal="left"/>
    </xf>
    <xf numFmtId="0" fontId="20" fillId="0" borderId="18" xfId="0" applyFont="1" applyFill="1" applyBorder="1" applyAlignment="1">
      <alignment horizontal="left"/>
    </xf>
    <xf numFmtId="0" fontId="20" fillId="0" borderId="18" xfId="0" applyFont="1" applyFill="1" applyBorder="1" applyAlignment="1"/>
    <xf numFmtId="42" fontId="20" fillId="0" borderId="61" xfId="1" quotePrefix="1" applyNumberFormat="1" applyFont="1" applyFill="1" applyBorder="1"/>
    <xf numFmtId="42" fontId="20" fillId="0" borderId="51" xfId="1" quotePrefix="1" applyNumberFormat="1" applyFont="1" applyFill="1" applyBorder="1"/>
    <xf numFmtId="42" fontId="20" fillId="0" borderId="51" xfId="1" applyNumberFormat="1" applyFont="1" applyFill="1" applyBorder="1" applyAlignment="1">
      <alignment horizontal="right"/>
    </xf>
    <xf numFmtId="42" fontId="20" fillId="0" borderId="10" xfId="1" applyNumberFormat="1" applyFont="1" applyBorder="1"/>
    <xf numFmtId="0" fontId="41" fillId="0" borderId="1" xfId="0" applyFont="1" applyBorder="1" applyAlignment="1">
      <alignment horizontal="center"/>
    </xf>
    <xf numFmtId="0" fontId="41" fillId="0" borderId="3" xfId="1" applyNumberFormat="1" applyFont="1" applyBorder="1" applyAlignment="1">
      <alignment horizontal="center"/>
    </xf>
    <xf numFmtId="0" fontId="4" fillId="0" borderId="18" xfId="0" applyFont="1" applyBorder="1"/>
    <xf numFmtId="0" fontId="41" fillId="0" borderId="18" xfId="1" applyNumberFormat="1" applyFont="1" applyBorder="1" applyAlignment="1">
      <alignment horizontal="center"/>
    </xf>
    <xf numFmtId="0" fontId="9" fillId="0" borderId="18" xfId="1" applyNumberFormat="1" applyFont="1" applyBorder="1" applyAlignment="1">
      <alignment horizontal="center"/>
    </xf>
    <xf numFmtId="44" fontId="4" fillId="0" borderId="18" xfId="1" applyNumberFormat="1" applyFont="1" applyBorder="1"/>
    <xf numFmtId="42" fontId="20" fillId="0" borderId="13" xfId="1" quotePrefix="1" applyNumberFormat="1" applyFont="1" applyFill="1" applyBorder="1"/>
    <xf numFmtId="42" fontId="20" fillId="0" borderId="2" xfId="1" quotePrefix="1" applyNumberFormat="1" applyFont="1" applyFill="1" applyBorder="1"/>
    <xf numFmtId="44" fontId="34" fillId="0" borderId="18" xfId="1" applyNumberFormat="1" applyFont="1" applyBorder="1"/>
    <xf numFmtId="44" fontId="34" fillId="0" borderId="47" xfId="1" applyNumberFormat="1" applyFont="1" applyBorder="1"/>
    <xf numFmtId="44" fontId="27" fillId="0" borderId="47" xfId="1" applyNumberFormat="1" applyFont="1" applyBorder="1"/>
    <xf numFmtId="44" fontId="4" fillId="0" borderId="47" xfId="1" applyNumberFormat="1" applyFont="1" applyBorder="1"/>
    <xf numFmtId="44" fontId="2" fillId="0" borderId="62" xfId="1" applyFont="1" applyBorder="1" applyAlignment="1">
      <alignment horizontal="center"/>
    </xf>
    <xf numFmtId="44" fontId="41" fillId="0" borderId="63" xfId="1" applyFont="1" applyBorder="1" applyAlignment="1">
      <alignment horizontal="center"/>
    </xf>
    <xf numFmtId="165" fontId="34" fillId="0" borderId="64" xfId="0" applyNumberFormat="1" applyFont="1" applyBorder="1"/>
    <xf numFmtId="0" fontId="41" fillId="3" borderId="30" xfId="0" applyFont="1" applyFill="1" applyBorder="1"/>
    <xf numFmtId="0" fontId="5" fillId="3" borderId="26" xfId="0" applyFont="1" applyFill="1" applyBorder="1" applyAlignment="1">
      <alignment horizontal="left"/>
    </xf>
    <xf numFmtId="49" fontId="5" fillId="3" borderId="27" xfId="1" applyNumberFormat="1" applyFont="1" applyFill="1" applyBorder="1" applyAlignment="1">
      <alignment horizontal="center"/>
    </xf>
    <xf numFmtId="0" fontId="5" fillId="3" borderId="65" xfId="0" applyFont="1" applyFill="1" applyBorder="1"/>
    <xf numFmtId="0" fontId="34" fillId="0" borderId="23" xfId="0" applyFont="1" applyBorder="1"/>
    <xf numFmtId="0" fontId="41" fillId="0" borderId="2" xfId="0" applyFont="1" applyBorder="1" applyAlignment="1">
      <alignment horizontal="center"/>
    </xf>
    <xf numFmtId="165" fontId="51" fillId="0" borderId="2" xfId="0" applyNumberFormat="1" applyFont="1" applyBorder="1"/>
    <xf numFmtId="165" fontId="34" fillId="0" borderId="2" xfId="0" applyNumberFormat="1" applyFont="1" applyBorder="1"/>
    <xf numFmtId="165" fontId="34" fillId="0" borderId="66" xfId="0" applyNumberFormat="1" applyFont="1" applyBorder="1"/>
    <xf numFmtId="0" fontId="20" fillId="0" borderId="12" xfId="0" applyFont="1" applyBorder="1"/>
    <xf numFmtId="0" fontId="20" fillId="0" borderId="6" xfId="0" applyFont="1" applyFill="1" applyBorder="1"/>
    <xf numFmtId="0" fontId="33" fillId="0" borderId="26" xfId="0" applyNumberFormat="1" applyFont="1" applyBorder="1" applyAlignment="1">
      <alignment horizontal="center"/>
    </xf>
    <xf numFmtId="0" fontId="52" fillId="0" borderId="27" xfId="0" applyFont="1" applyBorder="1"/>
    <xf numFmtId="0" fontId="52" fillId="0" borderId="32" xfId="0" applyFont="1" applyBorder="1" applyAlignment="1">
      <alignment horizontal="left" vertical="center"/>
    </xf>
    <xf numFmtId="42" fontId="20" fillId="0" borderId="33" xfId="0" applyNumberFormat="1" applyFont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/>
    </xf>
    <xf numFmtId="0" fontId="20" fillId="0" borderId="16" xfId="0" applyFont="1" applyBorder="1" applyAlignment="1">
      <alignment horizontal="left"/>
    </xf>
    <xf numFmtId="0" fontId="20" fillId="0" borderId="5" xfId="0" applyNumberFormat="1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42" fontId="20" fillId="0" borderId="9" xfId="1" applyNumberFormat="1" applyFont="1" applyBorder="1"/>
    <xf numFmtId="42" fontId="20" fillId="0" borderId="2" xfId="1" applyNumberFormat="1" applyFont="1" applyFill="1" applyBorder="1" applyAlignment="1">
      <alignment horizontal="right"/>
    </xf>
    <xf numFmtId="0" fontId="20" fillId="0" borderId="3" xfId="0" applyFont="1" applyFill="1" applyBorder="1" applyAlignment="1"/>
    <xf numFmtId="42" fontId="20" fillId="0" borderId="23" xfId="1" applyNumberFormat="1" applyFont="1" applyFill="1" applyBorder="1"/>
    <xf numFmtId="42" fontId="20" fillId="0" borderId="9" xfId="1" applyNumberFormat="1" applyFont="1" applyFill="1" applyBorder="1"/>
    <xf numFmtId="0" fontId="20" fillId="0" borderId="4" xfId="0" applyNumberFormat="1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20" fillId="0" borderId="25" xfId="0" applyNumberFormat="1" applyFont="1" applyFill="1" applyBorder="1" applyAlignment="1">
      <alignment horizontal="center"/>
    </xf>
    <xf numFmtId="0" fontId="20" fillId="0" borderId="24" xfId="0" applyFont="1" applyFill="1" applyBorder="1" applyAlignment="1">
      <alignment horizontal="left"/>
    </xf>
    <xf numFmtId="0" fontId="20" fillId="0" borderId="17" xfId="0" applyNumberFormat="1" applyFont="1" applyBorder="1" applyAlignment="1">
      <alignment horizontal="center"/>
    </xf>
    <xf numFmtId="0" fontId="33" fillId="0" borderId="14" xfId="0" applyFont="1" applyBorder="1" applyAlignment="1">
      <alignment horizontal="left"/>
    </xf>
    <xf numFmtId="0" fontId="20" fillId="0" borderId="67" xfId="0" applyFont="1" applyFill="1" applyBorder="1" applyAlignment="1">
      <alignment horizontal="right"/>
    </xf>
    <xf numFmtId="44" fontId="53" fillId="0" borderId="3" xfId="1" applyNumberFormat="1" applyFont="1" applyBorder="1" applyAlignment="1">
      <alignment horizontal="center"/>
    </xf>
    <xf numFmtId="44" fontId="53" fillId="0" borderId="2" xfId="1" applyNumberFormat="1" applyFont="1" applyBorder="1"/>
    <xf numFmtId="0" fontId="53" fillId="0" borderId="1" xfId="0" applyFont="1" applyBorder="1" applyAlignment="1">
      <alignment horizontal="left"/>
    </xf>
    <xf numFmtId="0" fontId="52" fillId="0" borderId="29" xfId="0" applyFont="1" applyBorder="1" applyAlignment="1">
      <alignment horizontal="left"/>
    </xf>
    <xf numFmtId="42" fontId="20" fillId="0" borderId="60" xfId="1" quotePrefix="1" applyNumberFormat="1" applyFont="1" applyFill="1" applyBorder="1"/>
    <xf numFmtId="42" fontId="20" fillId="0" borderId="18" xfId="1" applyNumberFormat="1" applyFont="1" applyFill="1" applyBorder="1" applyAlignment="1">
      <alignment horizontal="right"/>
    </xf>
    <xf numFmtId="0" fontId="20" fillId="0" borderId="47" xfId="0" applyFont="1" applyBorder="1"/>
    <xf numFmtId="0" fontId="3" fillId="6" borderId="1" xfId="0" applyFont="1" applyFill="1" applyBorder="1"/>
    <xf numFmtId="44" fontId="3" fillId="6" borderId="3" xfId="0" applyNumberFormat="1" applyFont="1" applyFill="1" applyBorder="1"/>
    <xf numFmtId="44" fontId="3" fillId="6" borderId="2" xfId="0" applyNumberFormat="1" applyFont="1" applyFill="1" applyBorder="1"/>
    <xf numFmtId="0" fontId="3" fillId="7" borderId="1" xfId="0" applyFont="1" applyFill="1" applyBorder="1"/>
    <xf numFmtId="44" fontId="3" fillId="7" borderId="3" xfId="0" applyNumberFormat="1" applyFont="1" applyFill="1" applyBorder="1"/>
    <xf numFmtId="44" fontId="3" fillId="7" borderId="2" xfId="0" applyNumberFormat="1" applyFont="1" applyFill="1" applyBorder="1"/>
    <xf numFmtId="0" fontId="20" fillId="0" borderId="0" xfId="0" applyFont="1" applyFill="1"/>
    <xf numFmtId="0" fontId="33" fillId="0" borderId="28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1" fillId="3" borderId="5" xfId="0" applyFont="1" applyFill="1" applyBorder="1" applyAlignment="1">
      <alignment horizontal="left"/>
    </xf>
    <xf numFmtId="0" fontId="41" fillId="3" borderId="8" xfId="0" applyFont="1" applyFill="1" applyBorder="1" applyAlignment="1">
      <alignment horizontal="center"/>
    </xf>
    <xf numFmtId="0" fontId="41" fillId="3" borderId="9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41" fillId="0" borderId="3" xfId="0" applyFont="1" applyFill="1" applyBorder="1" applyAlignment="1">
      <alignment horizontal="center"/>
    </xf>
    <xf numFmtId="0" fontId="41" fillId="0" borderId="2" xfId="0" applyFont="1" applyFill="1" applyBorder="1" applyAlignment="1">
      <alignment horizontal="center"/>
    </xf>
    <xf numFmtId="44" fontId="41" fillId="0" borderId="3" xfId="0" applyNumberFormat="1" applyFont="1" applyFill="1" applyBorder="1" applyAlignment="1">
      <alignment horizontal="center"/>
    </xf>
    <xf numFmtId="44" fontId="41" fillId="0" borderId="2" xfId="0" applyNumberFormat="1" applyFont="1" applyFill="1" applyBorder="1" applyAlignment="1">
      <alignment horizontal="center"/>
    </xf>
    <xf numFmtId="0" fontId="54" fillId="0" borderId="1" xfId="0" applyFont="1" applyFill="1" applyBorder="1" applyAlignment="1">
      <alignment horizontal="left"/>
    </xf>
    <xf numFmtId="44" fontId="34" fillId="0" borderId="3" xfId="0" applyNumberFormat="1" applyFont="1" applyFill="1" applyBorder="1" applyAlignment="1">
      <alignment horizontal="center"/>
    </xf>
    <xf numFmtId="44" fontId="34" fillId="0" borderId="2" xfId="0" applyNumberFormat="1" applyFont="1" applyFill="1" applyBorder="1" applyAlignment="1">
      <alignment horizontal="center"/>
    </xf>
    <xf numFmtId="44" fontId="27" fillId="0" borderId="3" xfId="1" applyNumberFormat="1" applyFont="1" applyBorder="1"/>
    <xf numFmtId="44" fontId="34" fillId="0" borderId="2" xfId="0" applyNumberFormat="1" applyFont="1" applyBorder="1" applyAlignment="1"/>
    <xf numFmtId="0" fontId="27" fillId="0" borderId="1" xfId="0" applyFont="1" applyBorder="1" applyAlignment="1">
      <alignment horizontal="left"/>
    </xf>
    <xf numFmtId="44" fontId="27" fillId="0" borderId="3" xfId="0" applyNumberFormat="1" applyFont="1" applyBorder="1" applyAlignment="1">
      <alignment horizontal="center"/>
    </xf>
    <xf numFmtId="44" fontId="34" fillId="0" borderId="2" xfId="0" applyNumberFormat="1" applyFont="1" applyBorder="1" applyAlignment="1">
      <alignment horizontal="center"/>
    </xf>
    <xf numFmtId="0" fontId="20" fillId="0" borderId="1" xfId="0" applyFont="1" applyBorder="1"/>
    <xf numFmtId="44" fontId="34" fillId="0" borderId="3" xfId="0" applyNumberFormat="1" applyFont="1" applyBorder="1"/>
    <xf numFmtId="44" fontId="34" fillId="0" borderId="2" xfId="0" applyNumberFormat="1" applyFont="1" applyBorder="1"/>
    <xf numFmtId="0" fontId="20" fillId="0" borderId="15" xfId="0" applyFont="1" applyBorder="1"/>
    <xf numFmtId="44" fontId="34" fillId="0" borderId="16" xfId="0" applyNumberFormat="1" applyFont="1" applyBorder="1"/>
    <xf numFmtId="44" fontId="34" fillId="0" borderId="23" xfId="0" applyNumberFormat="1" applyFont="1" applyBorder="1"/>
    <xf numFmtId="0" fontId="55" fillId="0" borderId="4" xfId="0" applyFont="1" applyBorder="1"/>
    <xf numFmtId="44" fontId="41" fillId="0" borderId="7" xfId="0" applyNumberFormat="1" applyFont="1" applyBorder="1"/>
    <xf numFmtId="0" fontId="27" fillId="0" borderId="15" xfId="0" applyFont="1" applyBorder="1"/>
    <xf numFmtId="44" fontId="4" fillId="0" borderId="68" xfId="1" applyFont="1" applyBorder="1" applyAlignment="1">
      <alignment horizontal="center"/>
    </xf>
    <xf numFmtId="44" fontId="4" fillId="0" borderId="16" xfId="0" applyNumberFormat="1" applyFont="1" applyBorder="1" applyAlignment="1">
      <alignment horizontal="center"/>
    </xf>
    <xf numFmtId="44" fontId="4" fillId="0" borderId="23" xfId="0" applyNumberFormat="1" applyFont="1" applyBorder="1" applyAlignment="1">
      <alignment horizontal="center"/>
    </xf>
    <xf numFmtId="0" fontId="3" fillId="0" borderId="15" xfId="0" applyFont="1" applyBorder="1"/>
    <xf numFmtId="44" fontId="3" fillId="0" borderId="16" xfId="0" applyNumberFormat="1" applyFont="1" applyBorder="1"/>
    <xf numFmtId="44" fontId="3" fillId="0" borderId="23" xfId="0" applyNumberFormat="1" applyFont="1" applyBorder="1"/>
    <xf numFmtId="44" fontId="26" fillId="0" borderId="16" xfId="0" applyNumberFormat="1" applyFont="1" applyBorder="1" applyAlignment="1">
      <alignment horizontal="center"/>
    </xf>
    <xf numFmtId="44" fontId="4" fillId="0" borderId="23" xfId="1" applyNumberFormat="1" applyFont="1" applyBorder="1" applyAlignment="1">
      <alignment horizontal="center"/>
    </xf>
    <xf numFmtId="0" fontId="41" fillId="3" borderId="8" xfId="1" applyNumberFormat="1" applyFont="1" applyFill="1" applyBorder="1" applyAlignment="1">
      <alignment horizontal="center"/>
    </xf>
    <xf numFmtId="44" fontId="41" fillId="3" borderId="9" xfId="1" applyFont="1" applyFill="1" applyBorder="1"/>
    <xf numFmtId="0" fontId="41" fillId="0" borderId="0" xfId="0" applyFont="1" applyBorder="1"/>
    <xf numFmtId="0" fontId="34" fillId="0" borderId="1" xfId="0" applyFont="1" applyBorder="1" applyAlignment="1">
      <alignment horizontal="center"/>
    </xf>
    <xf numFmtId="44" fontId="34" fillId="0" borderId="3" xfId="1" applyFont="1" applyBorder="1" applyAlignment="1">
      <alignment horizontal="center"/>
    </xf>
    <xf numFmtId="44" fontId="34" fillId="0" borderId="2" xfId="1" applyFont="1" applyBorder="1"/>
    <xf numFmtId="0" fontId="41" fillId="0" borderId="3" xfId="0" applyFont="1" applyBorder="1" applyAlignment="1">
      <alignment horizontal="center"/>
    </xf>
    <xf numFmtId="0" fontId="41" fillId="0" borderId="2" xfId="1" applyNumberFormat="1" applyFont="1" applyBorder="1" applyAlignment="1">
      <alignment horizontal="center"/>
    </xf>
    <xf numFmtId="0" fontId="34" fillId="0" borderId="1" xfId="0" applyFont="1" applyBorder="1" applyAlignment="1"/>
    <xf numFmtId="0" fontId="27" fillId="0" borderId="3" xfId="0" applyFont="1" applyBorder="1"/>
    <xf numFmtId="44" fontId="34" fillId="0" borderId="2" xfId="1" applyFont="1" applyBorder="1" applyAlignment="1">
      <alignment horizontal="left"/>
    </xf>
    <xf numFmtId="44" fontId="27" fillId="0" borderId="3" xfId="0" applyNumberFormat="1" applyFont="1" applyBorder="1"/>
    <xf numFmtId="0" fontId="34" fillId="0" borderId="15" xfId="0" applyFont="1" applyBorder="1" applyAlignment="1"/>
    <xf numFmtId="0" fontId="27" fillId="0" borderId="16" xfId="0" applyFont="1" applyBorder="1"/>
    <xf numFmtId="44" fontId="34" fillId="0" borderId="23" xfId="1" applyFont="1" applyBorder="1" applyAlignment="1">
      <alignment horizontal="left"/>
    </xf>
    <xf numFmtId="0" fontId="41" fillId="0" borderId="4" xfId="0" applyFont="1" applyBorder="1" applyAlignment="1">
      <alignment horizontal="center"/>
    </xf>
    <xf numFmtId="44" fontId="41" fillId="0" borderId="7" xfId="1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44" fontId="34" fillId="0" borderId="0" xfId="1" applyFont="1" applyBorder="1" applyAlignment="1">
      <alignment horizontal="center"/>
    </xf>
    <xf numFmtId="0" fontId="49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49" fontId="41" fillId="3" borderId="8" xfId="1" applyNumberFormat="1" applyFont="1" applyFill="1" applyBorder="1" applyAlignment="1">
      <alignment horizontal="center"/>
    </xf>
    <xf numFmtId="0" fontId="41" fillId="0" borderId="9" xfId="0" applyFont="1" applyBorder="1"/>
    <xf numFmtId="0" fontId="34" fillId="0" borderId="2" xfId="0" applyFont="1" applyBorder="1"/>
    <xf numFmtId="0" fontId="54" fillId="0" borderId="1" xfId="0" applyFont="1" applyBorder="1" applyAlignment="1">
      <alignment horizontal="center"/>
    </xf>
    <xf numFmtId="44" fontId="54" fillId="0" borderId="3" xfId="1" applyFont="1" applyBorder="1" applyAlignment="1">
      <alignment horizontal="center"/>
    </xf>
    <xf numFmtId="0" fontId="54" fillId="0" borderId="2" xfId="1" applyNumberFormat="1" applyFont="1" applyBorder="1" applyAlignment="1">
      <alignment horizontal="center"/>
    </xf>
    <xf numFmtId="0" fontId="54" fillId="0" borderId="0" xfId="0" applyFont="1" applyBorder="1"/>
    <xf numFmtId="44" fontId="34" fillId="0" borderId="2" xfId="1" applyNumberFormat="1" applyFont="1" applyBorder="1"/>
    <xf numFmtId="44" fontId="27" fillId="0" borderId="2" xfId="1" applyNumberFormat="1" applyFont="1" applyBorder="1"/>
    <xf numFmtId="44" fontId="34" fillId="0" borderId="2" xfId="1" applyNumberFormat="1" applyFont="1" applyBorder="1" applyAlignment="1">
      <alignment horizontal="left"/>
    </xf>
    <xf numFmtId="0" fontId="51" fillId="0" borderId="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6" xfId="0" applyBorder="1"/>
    <xf numFmtId="44" fontId="13" fillId="0" borderId="23" xfId="1" applyFont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3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6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18" workbookViewId="0">
      <selection activeCell="F28" sqref="F28"/>
    </sheetView>
  </sheetViews>
  <sheetFormatPr defaultColWidth="11.28515625" defaultRowHeight="12.75"/>
  <cols>
    <col min="1" max="1" width="5.42578125" style="673" customWidth="1"/>
    <col min="2" max="2" width="29" style="570" customWidth="1"/>
    <col min="3" max="3" width="12.85546875" style="570" customWidth="1"/>
    <col min="4" max="4" width="11.28515625" style="570" customWidth="1"/>
    <col min="5" max="5" width="8.42578125" style="570" customWidth="1"/>
    <col min="6" max="6" width="12.5703125" style="570" customWidth="1"/>
    <col min="7" max="16384" width="11.28515625" style="570"/>
  </cols>
  <sheetData>
    <row r="1" spans="1:11" s="638" customFormat="1" ht="14.25" customHeight="1" thickBot="1">
      <c r="A1" s="680" t="s">
        <v>101</v>
      </c>
      <c r="B1" s="684" t="s">
        <v>0</v>
      </c>
      <c r="C1" s="690" t="s">
        <v>933</v>
      </c>
      <c r="D1" s="636" t="s">
        <v>935</v>
      </c>
      <c r="E1" s="636" t="s">
        <v>952</v>
      </c>
      <c r="F1" s="637" t="s">
        <v>929</v>
      </c>
    </row>
    <row r="2" spans="1:11" ht="11.25" customHeight="1">
      <c r="A2" s="639">
        <v>407</v>
      </c>
      <c r="B2" s="685" t="s">
        <v>355</v>
      </c>
      <c r="C2" s="691">
        <v>70805</v>
      </c>
      <c r="D2" s="640">
        <v>29195</v>
      </c>
      <c r="E2" s="640">
        <v>23000</v>
      </c>
      <c r="F2" s="640">
        <f>C2+D2+E2</f>
        <v>123000</v>
      </c>
    </row>
    <row r="3" spans="1:11" ht="11.25" customHeight="1">
      <c r="A3" s="641">
        <v>410</v>
      </c>
      <c r="B3" s="686" t="s">
        <v>354</v>
      </c>
      <c r="C3" s="692">
        <v>1555000</v>
      </c>
      <c r="D3" s="640">
        <v>32685</v>
      </c>
      <c r="E3" s="640"/>
      <c r="F3" s="640">
        <f t="shared" ref="F3:F14" si="0">C3+D3+E3</f>
        <v>1587685</v>
      </c>
    </row>
    <row r="4" spans="1:11" ht="11.25" customHeight="1">
      <c r="A4" s="641">
        <v>415</v>
      </c>
      <c r="B4" s="686" t="s">
        <v>830</v>
      </c>
      <c r="C4" s="692">
        <v>1326000</v>
      </c>
      <c r="D4" s="640"/>
      <c r="E4" s="640">
        <v>4401</v>
      </c>
      <c r="F4" s="640">
        <f t="shared" si="0"/>
        <v>1330401</v>
      </c>
    </row>
    <row r="5" spans="1:11" ht="11.25" customHeight="1">
      <c r="A5" s="641">
        <v>420</v>
      </c>
      <c r="B5" s="687" t="s">
        <v>358</v>
      </c>
      <c r="C5" s="693">
        <v>15000</v>
      </c>
      <c r="D5" s="645"/>
      <c r="E5" s="645">
        <v>-9344</v>
      </c>
      <c r="F5" s="640">
        <f t="shared" si="0"/>
        <v>5656</v>
      </c>
    </row>
    <row r="6" spans="1:11" ht="11.25" customHeight="1">
      <c r="A6" s="646">
        <v>435</v>
      </c>
      <c r="B6" s="687" t="s">
        <v>357</v>
      </c>
      <c r="C6" s="693">
        <v>2200</v>
      </c>
      <c r="D6" s="645"/>
      <c r="E6" s="645">
        <v>-600</v>
      </c>
      <c r="F6" s="640">
        <f t="shared" si="0"/>
        <v>1600</v>
      </c>
    </row>
    <row r="7" spans="1:11" ht="11.25" customHeight="1">
      <c r="A7" s="646">
        <v>455</v>
      </c>
      <c r="B7" s="687" t="s">
        <v>930</v>
      </c>
      <c r="C7" s="693"/>
      <c r="D7" s="645">
        <v>500000</v>
      </c>
      <c r="E7" s="645"/>
      <c r="F7" s="640">
        <f t="shared" si="0"/>
        <v>500000</v>
      </c>
    </row>
    <row r="8" spans="1:11" ht="11.25" customHeight="1">
      <c r="A8" s="646">
        <v>460</v>
      </c>
      <c r="B8" s="687" t="s">
        <v>356</v>
      </c>
      <c r="C8" s="693">
        <v>2000</v>
      </c>
      <c r="D8" s="645"/>
      <c r="E8" s="645">
        <v>-1000</v>
      </c>
      <c r="F8" s="640">
        <f t="shared" si="0"/>
        <v>1000</v>
      </c>
    </row>
    <row r="9" spans="1:11" ht="11.25" customHeight="1">
      <c r="A9" s="646">
        <v>470</v>
      </c>
      <c r="B9" s="687" t="s">
        <v>352</v>
      </c>
      <c r="C9" s="693">
        <v>55000</v>
      </c>
      <c r="D9" s="645">
        <v>17000</v>
      </c>
      <c r="E9" s="645">
        <v>5900</v>
      </c>
      <c r="F9" s="640">
        <f t="shared" si="0"/>
        <v>77900</v>
      </c>
    </row>
    <row r="10" spans="1:11" ht="11.25" customHeight="1">
      <c r="A10" s="646">
        <v>475</v>
      </c>
      <c r="B10" s="687" t="s">
        <v>350</v>
      </c>
      <c r="C10" s="693">
        <v>1500</v>
      </c>
      <c r="D10" s="645">
        <v>390000</v>
      </c>
      <c r="E10" s="645">
        <v>200</v>
      </c>
      <c r="F10" s="640">
        <f t="shared" si="0"/>
        <v>391700</v>
      </c>
    </row>
    <row r="11" spans="1:11" ht="11.25" customHeight="1">
      <c r="A11" s="668">
        <v>480</v>
      </c>
      <c r="B11" s="696" t="s">
        <v>353</v>
      </c>
      <c r="C11" s="693">
        <v>10000</v>
      </c>
      <c r="D11" s="645"/>
      <c r="E11" s="645">
        <v>1283</v>
      </c>
      <c r="F11" s="645">
        <f t="shared" si="0"/>
        <v>11283</v>
      </c>
    </row>
    <row r="12" spans="1:11" ht="11.25" customHeight="1">
      <c r="A12" s="646">
        <v>485</v>
      </c>
      <c r="B12" s="688" t="s">
        <v>951</v>
      </c>
      <c r="C12" s="692">
        <v>0</v>
      </c>
      <c r="D12" s="640">
        <v>18775</v>
      </c>
      <c r="E12" s="640">
        <v>18880</v>
      </c>
      <c r="F12" s="640">
        <f t="shared" si="0"/>
        <v>37655</v>
      </c>
    </row>
    <row r="13" spans="1:11" ht="11.25" customHeight="1">
      <c r="A13" s="668">
        <v>495</v>
      </c>
      <c r="B13" s="687" t="s">
        <v>829</v>
      </c>
      <c r="C13" s="693">
        <v>99355</v>
      </c>
      <c r="D13" s="645">
        <v>-3250</v>
      </c>
      <c r="E13" s="645">
        <v>-96105</v>
      </c>
      <c r="F13" s="645">
        <f t="shared" si="0"/>
        <v>0</v>
      </c>
    </row>
    <row r="14" spans="1:11" ht="11.25" customHeight="1">
      <c r="A14" s="648">
        <v>499</v>
      </c>
      <c r="B14" s="689" t="s">
        <v>351</v>
      </c>
      <c r="C14" s="694">
        <v>135000</v>
      </c>
      <c r="D14" s="650">
        <v>-116500</v>
      </c>
      <c r="E14" s="650">
        <v>-8241</v>
      </c>
      <c r="F14" s="640">
        <f t="shared" si="0"/>
        <v>10259</v>
      </c>
      <c r="K14" s="761"/>
    </row>
    <row r="15" spans="1:11" ht="12" customHeight="1">
      <c r="A15" s="681"/>
      <c r="B15" s="682" t="s">
        <v>1</v>
      </c>
      <c r="C15" s="676">
        <f>SUM(C2:C14)</f>
        <v>3271860</v>
      </c>
      <c r="D15" s="676">
        <f>SUM(D2:D14)</f>
        <v>867905</v>
      </c>
      <c r="E15" s="676">
        <f>SUM(E2:E14)</f>
        <v>-61626</v>
      </c>
      <c r="F15" s="677">
        <f>SUM(F2:F14)</f>
        <v>4078139</v>
      </c>
    </row>
    <row r="16" spans="1:11" ht="10.5" customHeight="1">
      <c r="A16" s="679"/>
      <c r="B16" s="683" t="s">
        <v>932</v>
      </c>
      <c r="C16" s="675"/>
      <c r="D16" s="675"/>
      <c r="E16" s="675"/>
      <c r="F16" s="678"/>
    </row>
    <row r="17" spans="1:6" ht="11.25" customHeight="1">
      <c r="A17" s="651">
        <v>501</v>
      </c>
      <c r="B17" s="695" t="s">
        <v>170</v>
      </c>
      <c r="C17" s="652">
        <v>12546</v>
      </c>
      <c r="D17" s="698">
        <v>434</v>
      </c>
      <c r="E17" s="752">
        <v>81</v>
      </c>
      <c r="F17" s="640">
        <f t="shared" ref="F17:F62" si="1">C17+D17+E17</f>
        <v>13061</v>
      </c>
    </row>
    <row r="18" spans="1:6" ht="12" customHeight="1">
      <c r="A18" s="654">
        <v>502</v>
      </c>
      <c r="B18" s="688" t="s">
        <v>92</v>
      </c>
      <c r="C18" s="655">
        <v>26600</v>
      </c>
      <c r="D18" s="699">
        <v>6000</v>
      </c>
      <c r="E18" s="686"/>
      <c r="F18" s="640">
        <f t="shared" si="1"/>
        <v>32600</v>
      </c>
    </row>
    <row r="19" spans="1:6" ht="12" customHeight="1">
      <c r="A19" s="654">
        <v>503</v>
      </c>
      <c r="B19" s="688" t="s">
        <v>14</v>
      </c>
      <c r="C19" s="657">
        <v>15580</v>
      </c>
      <c r="D19" s="662"/>
      <c r="E19" s="664">
        <v>1397</v>
      </c>
      <c r="F19" s="640">
        <f t="shared" si="1"/>
        <v>16977</v>
      </c>
    </row>
    <row r="20" spans="1:6" ht="12" customHeight="1">
      <c r="A20" s="641">
        <v>601</v>
      </c>
      <c r="B20" s="688" t="s">
        <v>322</v>
      </c>
      <c r="C20" s="657">
        <v>495309</v>
      </c>
      <c r="D20" s="662">
        <v>-372953.19</v>
      </c>
      <c r="E20" s="664"/>
      <c r="F20" s="640">
        <f t="shared" si="1"/>
        <v>122355.81</v>
      </c>
    </row>
    <row r="21" spans="1:6" ht="12" customHeight="1">
      <c r="A21" s="654">
        <v>602</v>
      </c>
      <c r="B21" s="696" t="s">
        <v>3</v>
      </c>
      <c r="C21" s="659">
        <v>5500</v>
      </c>
      <c r="D21" s="700"/>
      <c r="E21" s="753">
        <v>-1174</v>
      </c>
      <c r="F21" s="645">
        <f t="shared" si="1"/>
        <v>4326</v>
      </c>
    </row>
    <row r="22" spans="1:6" ht="12" customHeight="1">
      <c r="A22" s="654">
        <v>603</v>
      </c>
      <c r="B22" s="696" t="s">
        <v>216</v>
      </c>
      <c r="C22" s="660">
        <v>67719</v>
      </c>
      <c r="D22" s="661">
        <v>34815</v>
      </c>
      <c r="E22" s="663"/>
      <c r="F22" s="645">
        <f t="shared" si="1"/>
        <v>102534</v>
      </c>
    </row>
    <row r="23" spans="1:6" ht="12" customHeight="1">
      <c r="A23" s="641">
        <v>604</v>
      </c>
      <c r="B23" s="688" t="s">
        <v>2</v>
      </c>
      <c r="C23" s="660">
        <v>24000</v>
      </c>
      <c r="D23" s="661"/>
      <c r="E23" s="663">
        <v>700</v>
      </c>
      <c r="F23" s="640">
        <f t="shared" si="1"/>
        <v>24700</v>
      </c>
    </row>
    <row r="24" spans="1:6" ht="12" customHeight="1">
      <c r="A24" s="654">
        <v>605</v>
      </c>
      <c r="B24" s="697" t="s">
        <v>122</v>
      </c>
      <c r="C24" s="660">
        <v>8535</v>
      </c>
      <c r="D24" s="661"/>
      <c r="E24" s="663">
        <v>-800</v>
      </c>
      <c r="F24" s="645">
        <f t="shared" si="1"/>
        <v>7735</v>
      </c>
    </row>
    <row r="25" spans="1:6" ht="12" customHeight="1">
      <c r="A25" s="654">
        <v>606</v>
      </c>
      <c r="B25" s="697" t="s">
        <v>104</v>
      </c>
      <c r="C25" s="660">
        <v>27732</v>
      </c>
      <c r="D25" s="661"/>
      <c r="E25" s="663">
        <v>-11000</v>
      </c>
      <c r="F25" s="645">
        <f t="shared" si="1"/>
        <v>16732</v>
      </c>
    </row>
    <row r="26" spans="1:6" ht="12" customHeight="1">
      <c r="A26" s="654">
        <v>607</v>
      </c>
      <c r="B26" s="696" t="s">
        <v>105</v>
      </c>
      <c r="C26" s="660">
        <v>20000</v>
      </c>
      <c r="D26" s="661"/>
      <c r="E26" s="663">
        <v>20000</v>
      </c>
      <c r="F26" s="645">
        <f t="shared" si="1"/>
        <v>40000</v>
      </c>
    </row>
    <row r="27" spans="1:6" ht="12" customHeight="1">
      <c r="A27" s="654">
        <v>608</v>
      </c>
      <c r="B27" s="696" t="s">
        <v>217</v>
      </c>
      <c r="C27" s="660">
        <v>49500</v>
      </c>
      <c r="D27" s="661"/>
      <c r="E27" s="663">
        <v>-8250</v>
      </c>
      <c r="F27" s="645">
        <f t="shared" si="1"/>
        <v>41250</v>
      </c>
    </row>
    <row r="28" spans="1:6" ht="12" customHeight="1">
      <c r="A28" s="654">
        <v>609</v>
      </c>
      <c r="B28" s="696" t="s">
        <v>87</v>
      </c>
      <c r="C28" s="660">
        <v>69229</v>
      </c>
      <c r="D28" s="661">
        <v>3996</v>
      </c>
      <c r="E28" s="663">
        <v>-14000</v>
      </c>
      <c r="F28" s="645">
        <f t="shared" si="1"/>
        <v>59225</v>
      </c>
    </row>
    <row r="29" spans="1:6" ht="12" customHeight="1">
      <c r="A29" s="654">
        <v>610</v>
      </c>
      <c r="B29" s="696" t="s">
        <v>13</v>
      </c>
      <c r="C29" s="660">
        <v>5662</v>
      </c>
      <c r="D29" s="661"/>
      <c r="E29" s="663"/>
      <c r="F29" s="645">
        <f t="shared" si="1"/>
        <v>5662</v>
      </c>
    </row>
    <row r="30" spans="1:6" ht="12" customHeight="1">
      <c r="A30" s="654">
        <v>611</v>
      </c>
      <c r="B30" s="696" t="s">
        <v>7</v>
      </c>
      <c r="C30" s="660">
        <v>4479</v>
      </c>
      <c r="D30" s="661"/>
      <c r="E30" s="663"/>
      <c r="F30" s="645">
        <f t="shared" si="1"/>
        <v>4479</v>
      </c>
    </row>
    <row r="31" spans="1:6" ht="12" customHeight="1">
      <c r="A31" s="654">
        <v>612</v>
      </c>
      <c r="B31" s="611" t="s">
        <v>99</v>
      </c>
      <c r="C31" s="644">
        <v>970</v>
      </c>
      <c r="D31" s="660">
        <v>2990</v>
      </c>
      <c r="E31" s="663"/>
      <c r="F31" s="640">
        <f t="shared" si="1"/>
        <v>3960</v>
      </c>
    </row>
    <row r="32" spans="1:6" ht="12" customHeight="1">
      <c r="A32" s="654">
        <v>613</v>
      </c>
      <c r="B32" s="611" t="s">
        <v>360</v>
      </c>
      <c r="C32" s="660">
        <v>19463</v>
      </c>
      <c r="D32" s="661">
        <v>-2600</v>
      </c>
      <c r="E32" s="663"/>
      <c r="F32" s="640">
        <f t="shared" si="1"/>
        <v>16863</v>
      </c>
    </row>
    <row r="33" spans="1:6" ht="12" customHeight="1">
      <c r="A33" s="654">
        <v>631</v>
      </c>
      <c r="B33" s="611" t="s">
        <v>6</v>
      </c>
      <c r="C33" s="660">
        <v>6170</v>
      </c>
      <c r="D33" s="661">
        <v>8000</v>
      </c>
      <c r="E33" s="663">
        <v>-7100</v>
      </c>
      <c r="F33" s="640">
        <f t="shared" si="1"/>
        <v>7070</v>
      </c>
    </row>
    <row r="34" spans="1:6" ht="12" customHeight="1">
      <c r="A34" s="654">
        <v>632</v>
      </c>
      <c r="B34" s="647" t="s">
        <v>129</v>
      </c>
      <c r="C34" s="657">
        <v>23400</v>
      </c>
      <c r="D34" s="662"/>
      <c r="E34" s="664"/>
      <c r="F34" s="640">
        <f t="shared" si="1"/>
        <v>23400</v>
      </c>
    </row>
    <row r="35" spans="1:6" ht="12" customHeight="1">
      <c r="A35" s="654">
        <v>633</v>
      </c>
      <c r="B35" s="611" t="s">
        <v>90</v>
      </c>
      <c r="C35" s="660">
        <v>18075</v>
      </c>
      <c r="D35" s="661">
        <v>300</v>
      </c>
      <c r="E35" s="663">
        <v>-1327</v>
      </c>
      <c r="F35" s="645">
        <f t="shared" si="1"/>
        <v>17048</v>
      </c>
    </row>
    <row r="36" spans="1:6" ht="12" customHeight="1">
      <c r="A36" s="654">
        <v>634</v>
      </c>
      <c r="B36" s="611" t="s">
        <v>223</v>
      </c>
      <c r="C36" s="660">
        <v>49461</v>
      </c>
      <c r="D36" s="661"/>
      <c r="E36" s="663">
        <v>10539</v>
      </c>
      <c r="F36" s="640">
        <f t="shared" si="1"/>
        <v>60000</v>
      </c>
    </row>
    <row r="37" spans="1:6" ht="12" customHeight="1">
      <c r="A37" s="654">
        <v>641</v>
      </c>
      <c r="B37" s="611" t="s">
        <v>89</v>
      </c>
      <c r="C37" s="660">
        <v>447256</v>
      </c>
      <c r="D37" s="661">
        <v>4625</v>
      </c>
      <c r="E37" s="663"/>
      <c r="F37" s="640">
        <f t="shared" si="1"/>
        <v>451881</v>
      </c>
    </row>
    <row r="38" spans="1:6" ht="12" customHeight="1">
      <c r="A38" s="654">
        <v>642</v>
      </c>
      <c r="B38" s="611" t="s">
        <v>9</v>
      </c>
      <c r="C38" s="660">
        <v>1581330</v>
      </c>
      <c r="D38" s="661">
        <v>-16360</v>
      </c>
      <c r="E38" s="663"/>
      <c r="F38" s="640">
        <f t="shared" si="1"/>
        <v>1564970</v>
      </c>
    </row>
    <row r="39" spans="1:6" ht="12" customHeight="1">
      <c r="A39" s="654">
        <v>643</v>
      </c>
      <c r="B39" s="611" t="s">
        <v>135</v>
      </c>
      <c r="C39" s="660">
        <v>4200</v>
      </c>
      <c r="D39" s="661">
        <v>1140</v>
      </c>
      <c r="E39" s="663">
        <v>70</v>
      </c>
      <c r="F39" s="640">
        <f t="shared" si="1"/>
        <v>5410</v>
      </c>
    </row>
    <row r="40" spans="1:6" ht="12" customHeight="1">
      <c r="A40" s="654">
        <v>644</v>
      </c>
      <c r="B40" s="611" t="s">
        <v>95</v>
      </c>
      <c r="C40" s="660">
        <v>5852</v>
      </c>
      <c r="D40" s="661"/>
      <c r="E40" s="663">
        <v>-2500</v>
      </c>
      <c r="F40" s="645">
        <f t="shared" si="1"/>
        <v>3352</v>
      </c>
    </row>
    <row r="41" spans="1:6" ht="12" customHeight="1">
      <c r="A41" s="654">
        <v>645</v>
      </c>
      <c r="B41" s="611" t="s">
        <v>817</v>
      </c>
      <c r="C41" s="660">
        <v>1475</v>
      </c>
      <c r="D41" s="661"/>
      <c r="E41" s="663">
        <v>1500</v>
      </c>
      <c r="F41" s="640">
        <f t="shared" si="1"/>
        <v>2975</v>
      </c>
    </row>
    <row r="42" spans="1:6" ht="12" customHeight="1">
      <c r="A42" s="654">
        <v>651</v>
      </c>
      <c r="B42" s="611" t="s">
        <v>88</v>
      </c>
      <c r="C42" s="660">
        <v>33950</v>
      </c>
      <c r="D42" s="661"/>
      <c r="E42" s="663"/>
      <c r="F42" s="645">
        <f t="shared" si="1"/>
        <v>33950</v>
      </c>
    </row>
    <row r="43" spans="1:6" ht="12" customHeight="1">
      <c r="A43" s="654">
        <v>652</v>
      </c>
      <c r="B43" s="611" t="s">
        <v>79</v>
      </c>
      <c r="C43" s="663">
        <v>13650</v>
      </c>
      <c r="D43" s="660"/>
      <c r="E43" s="663"/>
      <c r="F43" s="645">
        <f t="shared" si="1"/>
        <v>13650</v>
      </c>
    </row>
    <row r="44" spans="1:6" ht="12" customHeight="1">
      <c r="A44" s="654">
        <v>653</v>
      </c>
      <c r="B44" s="611" t="s">
        <v>93</v>
      </c>
      <c r="C44" s="663">
        <v>10720</v>
      </c>
      <c r="D44" s="660"/>
      <c r="E44" s="663">
        <v>-2000</v>
      </c>
      <c r="F44" s="645">
        <f t="shared" si="1"/>
        <v>8720</v>
      </c>
    </row>
    <row r="45" spans="1:6" ht="12" customHeight="1">
      <c r="A45" s="654">
        <v>654</v>
      </c>
      <c r="B45" s="611" t="s">
        <v>10</v>
      </c>
      <c r="C45" s="664">
        <v>1175</v>
      </c>
      <c r="D45" s="657"/>
      <c r="E45" s="664"/>
      <c r="F45" s="640">
        <f t="shared" si="1"/>
        <v>1175</v>
      </c>
    </row>
    <row r="46" spans="1:6" ht="12" customHeight="1">
      <c r="A46" s="654">
        <v>655</v>
      </c>
      <c r="B46" s="611" t="s">
        <v>91</v>
      </c>
      <c r="C46" s="663">
        <v>2780</v>
      </c>
      <c r="D46" s="660"/>
      <c r="E46" s="663">
        <v>-200</v>
      </c>
      <c r="F46" s="640">
        <f t="shared" si="1"/>
        <v>2580</v>
      </c>
    </row>
    <row r="47" spans="1:6" ht="12" customHeight="1">
      <c r="A47" s="654">
        <v>656</v>
      </c>
      <c r="B47" s="611" t="s">
        <v>12</v>
      </c>
      <c r="C47" s="663">
        <v>15590</v>
      </c>
      <c r="D47" s="660"/>
      <c r="E47" s="663"/>
      <c r="F47" s="645">
        <f t="shared" si="1"/>
        <v>15590</v>
      </c>
    </row>
    <row r="48" spans="1:6" ht="12" customHeight="1">
      <c r="A48" s="654">
        <v>657</v>
      </c>
      <c r="B48" s="611" t="s">
        <v>8</v>
      </c>
      <c r="C48" s="663">
        <v>2360</v>
      </c>
      <c r="D48" s="660"/>
      <c r="E48" s="663">
        <v>-300</v>
      </c>
      <c r="F48" s="645">
        <f t="shared" si="1"/>
        <v>2060</v>
      </c>
    </row>
    <row r="49" spans="1:6" ht="12" customHeight="1">
      <c r="A49" s="654">
        <v>658</v>
      </c>
      <c r="B49" s="611" t="s">
        <v>346</v>
      </c>
      <c r="C49" s="663">
        <v>24878</v>
      </c>
      <c r="D49" s="660">
        <v>-3500</v>
      </c>
      <c r="E49" s="663">
        <v>-1878</v>
      </c>
      <c r="F49" s="640">
        <f t="shared" si="1"/>
        <v>19500</v>
      </c>
    </row>
    <row r="50" spans="1:6" ht="12" customHeight="1">
      <c r="A50" s="654">
        <v>659</v>
      </c>
      <c r="B50" s="611" t="s">
        <v>168</v>
      </c>
      <c r="C50" s="663">
        <v>40250</v>
      </c>
      <c r="D50" s="660">
        <v>12000</v>
      </c>
      <c r="E50" s="663">
        <v>-3647</v>
      </c>
      <c r="F50" s="645">
        <f t="shared" si="1"/>
        <v>48603</v>
      </c>
    </row>
    <row r="51" spans="1:6" ht="12" customHeight="1">
      <c r="A51" s="654">
        <v>660</v>
      </c>
      <c r="B51" s="611" t="s">
        <v>169</v>
      </c>
      <c r="C51" s="664">
        <v>6100</v>
      </c>
      <c r="D51" s="657">
        <v>700</v>
      </c>
      <c r="E51" s="664">
        <v>1000</v>
      </c>
      <c r="F51" s="640">
        <f t="shared" si="1"/>
        <v>7800</v>
      </c>
    </row>
    <row r="52" spans="1:6" ht="12" customHeight="1">
      <c r="A52" s="654">
        <v>661</v>
      </c>
      <c r="B52" s="611" t="s">
        <v>4</v>
      </c>
      <c r="C52" s="663">
        <v>16450</v>
      </c>
      <c r="D52" s="660"/>
      <c r="E52" s="663">
        <v>-1800</v>
      </c>
      <c r="F52" s="645">
        <f t="shared" si="1"/>
        <v>14650</v>
      </c>
    </row>
    <row r="53" spans="1:6" ht="12" customHeight="1">
      <c r="A53" s="654">
        <v>662</v>
      </c>
      <c r="B53" s="611" t="s">
        <v>5</v>
      </c>
      <c r="C53" s="663">
        <v>50800</v>
      </c>
      <c r="D53" s="660">
        <v>17000</v>
      </c>
      <c r="E53" s="663">
        <v>-15000</v>
      </c>
      <c r="F53" s="640">
        <f t="shared" si="1"/>
        <v>52800</v>
      </c>
    </row>
    <row r="54" spans="1:6" ht="12" customHeight="1">
      <c r="A54" s="654">
        <v>663</v>
      </c>
      <c r="B54" s="611" t="s">
        <v>22</v>
      </c>
      <c r="C54" s="663">
        <v>373648</v>
      </c>
      <c r="D54" s="660"/>
      <c r="E54" s="663"/>
      <c r="F54" s="640">
        <f t="shared" si="1"/>
        <v>373648</v>
      </c>
    </row>
    <row r="55" spans="1:6" ht="12" customHeight="1">
      <c r="A55" s="654">
        <v>664</v>
      </c>
      <c r="B55" s="611" t="s">
        <v>171</v>
      </c>
      <c r="C55" s="663">
        <v>3375</v>
      </c>
      <c r="D55" s="660"/>
      <c r="E55" s="663">
        <v>475</v>
      </c>
      <c r="F55" s="640">
        <f t="shared" si="1"/>
        <v>3850</v>
      </c>
    </row>
    <row r="56" spans="1:6" ht="12" customHeight="1">
      <c r="A56" s="654">
        <v>665</v>
      </c>
      <c r="B56" s="611" t="s">
        <v>859</v>
      </c>
      <c r="C56" s="663">
        <v>23000</v>
      </c>
      <c r="D56" s="660">
        <v>-8000</v>
      </c>
      <c r="E56" s="663">
        <v>-8880</v>
      </c>
      <c r="F56" s="640">
        <f t="shared" si="1"/>
        <v>6120</v>
      </c>
    </row>
    <row r="57" spans="1:6" ht="12" customHeight="1">
      <c r="A57" s="654">
        <v>666</v>
      </c>
      <c r="B57" s="611" t="s">
        <v>882</v>
      </c>
      <c r="C57" s="665">
        <v>0</v>
      </c>
      <c r="D57" s="666">
        <v>15000</v>
      </c>
      <c r="E57" s="754"/>
      <c r="F57" s="640">
        <f t="shared" si="1"/>
        <v>15000</v>
      </c>
    </row>
    <row r="58" spans="1:6" ht="12" customHeight="1">
      <c r="A58" s="654">
        <v>671</v>
      </c>
      <c r="B58" s="611" t="s">
        <v>131</v>
      </c>
      <c r="C58" s="660">
        <v>4520</v>
      </c>
      <c r="D58" s="660"/>
      <c r="E58" s="663"/>
      <c r="F58" s="640">
        <f t="shared" si="1"/>
        <v>4520</v>
      </c>
    </row>
    <row r="59" spans="1:6" ht="12" customHeight="1">
      <c r="A59" s="654">
        <v>672</v>
      </c>
      <c r="B59" s="611" t="s">
        <v>219</v>
      </c>
      <c r="C59" s="660">
        <v>3300</v>
      </c>
      <c r="D59" s="660"/>
      <c r="E59" s="663"/>
      <c r="F59" s="640">
        <f t="shared" si="1"/>
        <v>3300</v>
      </c>
    </row>
    <row r="60" spans="1:6" ht="12" customHeight="1">
      <c r="A60" s="654">
        <v>680</v>
      </c>
      <c r="B60" s="611" t="s">
        <v>328</v>
      </c>
      <c r="C60" s="660">
        <v>400000</v>
      </c>
      <c r="D60" s="660">
        <v>-22585</v>
      </c>
      <c r="E60" s="663"/>
      <c r="F60" s="640">
        <f t="shared" si="1"/>
        <v>377415</v>
      </c>
    </row>
    <row r="61" spans="1:6" ht="12" customHeight="1">
      <c r="A61" s="654">
        <v>685</v>
      </c>
      <c r="B61" s="611" t="s">
        <v>876</v>
      </c>
      <c r="C61" s="660">
        <v>0</v>
      </c>
      <c r="D61" s="661">
        <v>253000</v>
      </c>
      <c r="E61" s="663"/>
      <c r="F61" s="640">
        <f t="shared" si="1"/>
        <v>253000</v>
      </c>
    </row>
    <row r="62" spans="1:6" ht="12" customHeight="1">
      <c r="A62" s="668">
        <v>690</v>
      </c>
      <c r="B62" s="669" t="s">
        <v>877</v>
      </c>
      <c r="C62" s="666">
        <v>50000</v>
      </c>
      <c r="D62" s="666">
        <v>-35462</v>
      </c>
      <c r="E62" s="665">
        <v>-14538</v>
      </c>
      <c r="F62" s="640">
        <f t="shared" si="1"/>
        <v>0</v>
      </c>
    </row>
    <row r="63" spans="1:6" ht="12.75" customHeight="1" thickBot="1">
      <c r="A63" s="670"/>
      <c r="B63" s="635" t="s">
        <v>15</v>
      </c>
      <c r="C63" s="671">
        <f>SUM(C17:C62)</f>
        <v>4066589</v>
      </c>
      <c r="D63" s="671">
        <f>SUM(D17:D62)</f>
        <v>-101460.19</v>
      </c>
      <c r="E63" s="671">
        <f>SUM(E17:E62)</f>
        <v>-58632</v>
      </c>
      <c r="F63" s="672">
        <f>SUM(F17:F62)</f>
        <v>3906496.81</v>
      </c>
    </row>
    <row r="64" spans="1:6" ht="12.75" customHeight="1">
      <c r="B64" s="747" t="s">
        <v>934</v>
      </c>
      <c r="C64" s="674">
        <f>C15-C63</f>
        <v>-794729</v>
      </c>
      <c r="D64" s="485"/>
      <c r="E64" s="485"/>
      <c r="F64" s="674">
        <f>F15-F63</f>
        <v>171642.18999999994</v>
      </c>
    </row>
    <row r="65" spans="3:6" ht="11.25" customHeight="1"/>
    <row r="66" spans="3:6" ht="12" customHeight="1">
      <c r="C66" s="485"/>
      <c r="F66" s="485"/>
    </row>
  </sheetData>
  <phoneticPr fontId="43" type="noConversion"/>
  <printOptions horizontalCentered="1"/>
  <pageMargins left="0.75" right="0.75" top="0.25" bottom="0.25" header="0.5" footer="0.1"/>
  <pageSetup orientation="portrait" verticalDpi="0" r:id="rId1"/>
  <headerFooter alignWithMargins="0">
    <oddFooter>&amp;LTravis County ESD #3 2007 Budget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/>
  </sheetViews>
  <sheetFormatPr defaultRowHeight="18.75" customHeight="1"/>
  <cols>
    <col min="1" max="1" width="37" style="3" customWidth="1"/>
    <col min="2" max="2" width="13.7109375" style="4" customWidth="1"/>
    <col min="3" max="3" width="9.42578125" style="4" customWidth="1"/>
    <col min="4" max="4" width="14.140625" style="4" customWidth="1"/>
    <col min="5" max="5" width="16.85546875" style="5" customWidth="1"/>
    <col min="6" max="16384" width="9.140625" style="1"/>
  </cols>
  <sheetData>
    <row r="1" spans="1:5" s="2" customFormat="1" ht="18.75" customHeight="1">
      <c r="A1" s="68" t="s">
        <v>166</v>
      </c>
      <c r="B1" s="87"/>
      <c r="C1" s="87"/>
      <c r="D1" s="87"/>
      <c r="E1" s="81"/>
    </row>
    <row r="2" spans="1:5" ht="18.75" customHeight="1">
      <c r="A2" s="135"/>
      <c r="B2" s="136"/>
      <c r="C2" s="136"/>
      <c r="D2" s="136"/>
      <c r="E2" s="118"/>
    </row>
    <row r="3" spans="1:5" s="2" customFormat="1" ht="18.75" customHeight="1">
      <c r="A3" s="168" t="s">
        <v>17</v>
      </c>
      <c r="B3" s="363">
        <v>2006</v>
      </c>
      <c r="C3" s="169">
        <v>2006</v>
      </c>
      <c r="D3" s="169">
        <v>2007</v>
      </c>
      <c r="E3" s="170">
        <v>2007</v>
      </c>
    </row>
    <row r="4" spans="1:5" s="2" customFormat="1" ht="18.75" customHeight="1">
      <c r="A4" s="171"/>
      <c r="B4" s="364"/>
      <c r="C4" s="172"/>
      <c r="D4" s="172"/>
      <c r="E4" s="170"/>
    </row>
    <row r="5" spans="1:5" s="2" customFormat="1" ht="18.75" customHeight="1">
      <c r="A5" s="168"/>
      <c r="B5" s="178" t="s">
        <v>205</v>
      </c>
      <c r="C5" s="178" t="s">
        <v>206</v>
      </c>
      <c r="D5" s="178" t="s">
        <v>205</v>
      </c>
      <c r="E5" s="173" t="s">
        <v>206</v>
      </c>
    </row>
    <row r="6" spans="1:5" s="2" customFormat="1" ht="18.75" customHeight="1">
      <c r="A6" s="174"/>
      <c r="B6" s="136"/>
      <c r="C6" s="136"/>
      <c r="D6" s="136"/>
      <c r="E6" s="242"/>
    </row>
    <row r="7" spans="1:5" ht="18.75" customHeight="1">
      <c r="A7" s="174" t="s">
        <v>480</v>
      </c>
      <c r="B7" s="136"/>
      <c r="C7" s="136"/>
      <c r="D7" s="136">
        <v>203326</v>
      </c>
      <c r="E7" s="242"/>
    </row>
    <row r="8" spans="1:5" ht="18.75" customHeight="1">
      <c r="A8" s="174" t="s">
        <v>430</v>
      </c>
      <c r="B8" s="136"/>
      <c r="C8" s="136"/>
      <c r="D8" s="136">
        <v>57752.15</v>
      </c>
      <c r="E8" s="242">
        <v>33230.9</v>
      </c>
    </row>
    <row r="9" spans="1:5" ht="18.75" customHeight="1">
      <c r="A9" s="174" t="s">
        <v>149</v>
      </c>
      <c r="B9" s="136"/>
      <c r="C9" s="136"/>
      <c r="D9" s="242">
        <v>-0.05</v>
      </c>
      <c r="E9" s="482"/>
    </row>
    <row r="10" spans="1:5" ht="18.75" customHeight="1">
      <c r="A10" s="116" t="s">
        <v>432</v>
      </c>
      <c r="B10" s="136"/>
      <c r="C10" s="136"/>
      <c r="D10" s="481">
        <v>200000</v>
      </c>
      <c r="E10" s="187"/>
    </row>
    <row r="11" spans="1:5" ht="18.75" customHeight="1">
      <c r="A11" s="116" t="s">
        <v>321</v>
      </c>
      <c r="B11" s="136">
        <v>2500</v>
      </c>
      <c r="C11" s="136"/>
      <c r="D11" s="136">
        <v>1000</v>
      </c>
      <c r="E11" s="187"/>
    </row>
    <row r="12" spans="1:5" ht="18.75" customHeight="1">
      <c r="A12" s="116" t="s">
        <v>297</v>
      </c>
      <c r="B12" s="136">
        <v>473200</v>
      </c>
      <c r="C12" s="136"/>
      <c r="D12" s="136"/>
      <c r="E12" s="187"/>
    </row>
    <row r="13" spans="1:5" ht="18.75" customHeight="1">
      <c r="A13" s="116" t="s">
        <v>296</v>
      </c>
      <c r="B13" s="136">
        <v>718943</v>
      </c>
      <c r="C13" s="136"/>
      <c r="D13" s="136"/>
      <c r="E13" s="187"/>
    </row>
    <row r="14" spans="1:5" ht="18.75" customHeight="1">
      <c r="A14" s="116" t="s">
        <v>905</v>
      </c>
      <c r="B14" s="136"/>
      <c r="C14" s="136"/>
      <c r="D14" s="623">
        <v>-372953.19</v>
      </c>
      <c r="E14" s="187"/>
    </row>
    <row r="15" spans="1:5" ht="18.75" customHeight="1">
      <c r="A15" s="116"/>
      <c r="B15" s="136"/>
      <c r="C15" s="136"/>
      <c r="D15" s="136"/>
      <c r="E15" s="187"/>
    </row>
    <row r="16" spans="1:5" s="2" customFormat="1" ht="18.75" customHeight="1">
      <c r="A16" s="188" t="s">
        <v>15</v>
      </c>
      <c r="B16" s="365">
        <f>SUM(B6:B15)</f>
        <v>1194643</v>
      </c>
      <c r="C16" s="189"/>
      <c r="D16" s="189"/>
      <c r="E16" s="190">
        <f>SUM(E6:E15)+SUM(D6:D15)</f>
        <v>122355.80999999997</v>
      </c>
    </row>
    <row r="17" spans="1:5" ht="18.75" customHeight="1">
      <c r="A17" s="175"/>
      <c r="B17" s="176"/>
      <c r="C17" s="176"/>
      <c r="D17" s="176"/>
      <c r="E17" s="177"/>
    </row>
    <row r="18" spans="1:5" ht="18.75" customHeight="1">
      <c r="A18" s="28" t="s">
        <v>431</v>
      </c>
    </row>
    <row r="19" spans="1:5" ht="18.75" customHeight="1">
      <c r="A19" s="28" t="s">
        <v>433</v>
      </c>
    </row>
    <row r="20" spans="1:5" ht="18.75" customHeight="1">
      <c r="A20" s="28"/>
    </row>
    <row r="21" spans="1:5" ht="18.75" customHeight="1">
      <c r="A21" s="116" t="s">
        <v>832</v>
      </c>
      <c r="C21" s="622">
        <v>18000</v>
      </c>
    </row>
    <row r="22" spans="1:5" ht="18.75" customHeight="1">
      <c r="A22" s="28"/>
    </row>
    <row r="23" spans="1:5" ht="18.75" customHeight="1">
      <c r="A23" s="28" t="s">
        <v>892</v>
      </c>
    </row>
    <row r="24" spans="1:5" ht="18.75" customHeight="1">
      <c r="A24" s="1" t="s">
        <v>893</v>
      </c>
      <c r="D24" s="621">
        <v>-194915</v>
      </c>
      <c r="E24" s="1" t="s">
        <v>840</v>
      </c>
    </row>
    <row r="25" spans="1:5" ht="18.75" customHeight="1">
      <c r="A25" s="1" t="s">
        <v>894</v>
      </c>
      <c r="D25" s="621">
        <v>-200000</v>
      </c>
      <c r="E25" s="1"/>
    </row>
    <row r="26" spans="1:5" ht="18.75" customHeight="1">
      <c r="A26" s="1" t="s">
        <v>895</v>
      </c>
      <c r="D26" s="621">
        <v>-1000</v>
      </c>
      <c r="E26" s="1"/>
    </row>
    <row r="27" spans="1:5" ht="18.75" customHeight="1">
      <c r="A27" s="1" t="s">
        <v>896</v>
      </c>
      <c r="D27" s="1">
        <v>-500</v>
      </c>
      <c r="E27" s="1" t="s">
        <v>897</v>
      </c>
    </row>
    <row r="28" spans="1:5" ht="18.75" customHeight="1">
      <c r="A28" s="1" t="s">
        <v>898</v>
      </c>
      <c r="D28" s="1">
        <v>0.05</v>
      </c>
      <c r="E28" s="1"/>
    </row>
    <row r="29" spans="1:5" ht="18.75" customHeight="1">
      <c r="A29" s="1" t="s">
        <v>899</v>
      </c>
      <c r="D29" s="621">
        <v>23461.759999999998</v>
      </c>
      <c r="E29" s="1" t="s">
        <v>900</v>
      </c>
    </row>
    <row r="30" spans="1:5" ht="18.75" customHeight="1">
      <c r="A30" s="5" t="s">
        <v>901</v>
      </c>
      <c r="B30" s="1"/>
      <c r="D30" s="621">
        <v>-372953.19</v>
      </c>
    </row>
    <row r="31" spans="1:5" ht="18.75" customHeight="1">
      <c r="B31" s="4" t="s">
        <v>902</v>
      </c>
    </row>
    <row r="32" spans="1:5" ht="18.75" customHeight="1">
      <c r="B32" s="4" t="s">
        <v>903</v>
      </c>
    </row>
    <row r="33" spans="2:2" ht="18.75" customHeight="1">
      <c r="B33" s="4" t="s">
        <v>904</v>
      </c>
    </row>
  </sheetData>
  <phoneticPr fontId="43" type="noConversion"/>
  <printOptions horizontalCentered="1" verticalCentered="1"/>
  <pageMargins left="0.75" right="0.75" top="0.5" bottom="1" header="0.5" footer="0.5"/>
  <pageSetup scale="99" orientation="portrait" horizontalDpi="4294967292" verticalDpi="300" r:id="rId1"/>
  <headerFooter alignWithMargins="0">
    <oddHeader xml:space="preserve">&amp;R
</oddHeader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2.5703125" style="3" customWidth="1"/>
    <col min="2" max="2" width="15.5703125" style="4" customWidth="1"/>
    <col min="3" max="3" width="14.140625" style="5" customWidth="1"/>
    <col min="4" max="16384" width="9.140625" style="1"/>
  </cols>
  <sheetData>
    <row r="1" spans="1:3" s="2" customFormat="1" ht="18" customHeight="1">
      <c r="A1" s="68" t="s">
        <v>167</v>
      </c>
      <c r="B1" s="80"/>
      <c r="C1" s="81"/>
    </row>
    <row r="2" spans="1:3" ht="18" customHeight="1">
      <c r="A2" s="42"/>
      <c r="B2" s="82"/>
      <c r="C2" s="35"/>
    </row>
    <row r="3" spans="1:3" s="2" customFormat="1" ht="18" customHeight="1">
      <c r="A3" s="29" t="s">
        <v>17</v>
      </c>
      <c r="B3" s="83">
        <v>2006</v>
      </c>
      <c r="C3" s="30">
        <v>2007</v>
      </c>
    </row>
    <row r="4" spans="1:3" s="9" customFormat="1" ht="18" customHeight="1">
      <c r="A4" s="31"/>
      <c r="B4" s="360"/>
      <c r="C4" s="84"/>
    </row>
    <row r="5" spans="1:3" s="2" customFormat="1" ht="18" customHeight="1">
      <c r="A5" s="29"/>
      <c r="B5" s="85"/>
      <c r="C5" s="30"/>
    </row>
    <row r="6" spans="1:3" ht="18" customHeight="1">
      <c r="A6" s="33" t="s">
        <v>233</v>
      </c>
      <c r="B6" s="361">
        <v>5000</v>
      </c>
      <c r="C6" s="35">
        <v>5500</v>
      </c>
    </row>
    <row r="7" spans="1:3" ht="18" customHeight="1">
      <c r="A7" s="86" t="s">
        <v>955</v>
      </c>
      <c r="B7" s="361"/>
      <c r="C7" s="35">
        <v>-1174</v>
      </c>
    </row>
    <row r="8" spans="1:3" ht="18" customHeight="1">
      <c r="A8" s="105"/>
      <c r="B8" s="362"/>
      <c r="C8" s="35"/>
    </row>
    <row r="9" spans="1:3" ht="18" customHeight="1">
      <c r="A9" s="43" t="s">
        <v>15</v>
      </c>
      <c r="B9" s="325">
        <f>SUM(B4:B8)</f>
        <v>5000</v>
      </c>
      <c r="C9" s="186">
        <f>SUM(C4:C8)</f>
        <v>4326</v>
      </c>
    </row>
    <row r="10" spans="1:3" ht="18.75" customHeight="1">
      <c r="B10" s="21"/>
    </row>
    <row r="11" spans="1:3" ht="18.75" customHeight="1">
      <c r="A11" s="20" t="s">
        <v>483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/>
  </sheetViews>
  <sheetFormatPr defaultRowHeight="18.75" customHeight="1"/>
  <cols>
    <col min="1" max="1" width="48.5703125" style="3" customWidth="1"/>
    <col min="2" max="2" width="17" style="4" customWidth="1"/>
    <col min="3" max="3" width="16.5703125" style="5" customWidth="1"/>
    <col min="4" max="16384" width="9.140625" style="1"/>
  </cols>
  <sheetData>
    <row r="1" spans="1:3" s="2" customFormat="1" ht="18.75" customHeight="1">
      <c r="A1" s="68" t="s">
        <v>213</v>
      </c>
      <c r="B1" s="87"/>
      <c r="C1" s="81"/>
    </row>
    <row r="2" spans="1:3" ht="11.2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88"/>
      <c r="B4" s="278"/>
      <c r="C4" s="32"/>
    </row>
    <row r="5" spans="1:3" s="9" customFormat="1" ht="18.75" customHeight="1">
      <c r="A5" s="88" t="s">
        <v>872</v>
      </c>
      <c r="B5" s="278"/>
      <c r="C5" s="32">
        <v>29114.92</v>
      </c>
    </row>
    <row r="6" spans="1:3" s="2" customFormat="1" ht="18.75" customHeight="1">
      <c r="A6" s="33" t="s">
        <v>484</v>
      </c>
      <c r="B6" s="34">
        <v>4000</v>
      </c>
      <c r="C6" s="35"/>
    </row>
    <row r="7" spans="1:3" s="2" customFormat="1" ht="18.75" customHeight="1">
      <c r="A7" s="33" t="s">
        <v>157</v>
      </c>
      <c r="B7" s="34">
        <v>3495</v>
      </c>
      <c r="C7" s="35">
        <v>2350</v>
      </c>
    </row>
    <row r="8" spans="1:3" s="2" customFormat="1" ht="18.75" customHeight="1">
      <c r="A8" s="33" t="s">
        <v>487</v>
      </c>
      <c r="B8" s="34">
        <v>2000</v>
      </c>
      <c r="C8" s="35">
        <v>2000</v>
      </c>
    </row>
    <row r="9" spans="1:3" s="2" customFormat="1" ht="18.75" customHeight="1">
      <c r="A9" s="33" t="s">
        <v>305</v>
      </c>
      <c r="B9" s="34">
        <v>1200</v>
      </c>
      <c r="C9" s="35">
        <v>1400</v>
      </c>
    </row>
    <row r="10" spans="1:3" s="2" customFormat="1" ht="18.75" customHeight="1">
      <c r="A10" s="33" t="s">
        <v>517</v>
      </c>
      <c r="B10" s="34"/>
      <c r="C10" s="35">
        <v>0</v>
      </c>
    </row>
    <row r="11" spans="1:3" s="2" customFormat="1" ht="18.75" customHeight="1">
      <c r="A11" s="33" t="s">
        <v>156</v>
      </c>
      <c r="B11" s="34">
        <v>10000</v>
      </c>
      <c r="C11" s="35">
        <v>10000</v>
      </c>
    </row>
    <row r="12" spans="1:3" s="2" customFormat="1" ht="18.75" customHeight="1">
      <c r="A12" s="33" t="s">
        <v>489</v>
      </c>
      <c r="B12" s="34">
        <v>10000</v>
      </c>
      <c r="C12" s="35"/>
    </row>
    <row r="13" spans="1:3" s="2" customFormat="1" ht="18.75" customHeight="1">
      <c r="A13" s="33" t="s">
        <v>835</v>
      </c>
      <c r="B13" s="34">
        <v>5200</v>
      </c>
      <c r="C13" s="35">
        <v>1100</v>
      </c>
    </row>
    <row r="14" spans="1:3" s="2" customFormat="1" ht="18.75" customHeight="1">
      <c r="A14" s="33" t="s">
        <v>836</v>
      </c>
      <c r="B14" s="34"/>
      <c r="C14" s="89"/>
    </row>
    <row r="15" spans="1:3" s="2" customFormat="1" ht="18.75" customHeight="1">
      <c r="A15" s="33" t="s">
        <v>864</v>
      </c>
      <c r="B15" s="34">
        <v>5183</v>
      </c>
      <c r="C15" s="41">
        <v>8165</v>
      </c>
    </row>
    <row r="16" spans="1:3" s="2" customFormat="1" ht="18.75" customHeight="1">
      <c r="A16" s="33" t="s">
        <v>866</v>
      </c>
      <c r="B16" s="34"/>
      <c r="C16" s="41">
        <v>7200</v>
      </c>
    </row>
    <row r="17" spans="1:3" s="2" customFormat="1" ht="18.75" customHeight="1">
      <c r="A17" s="33" t="s">
        <v>794</v>
      </c>
      <c r="B17" s="34"/>
      <c r="C17" s="41"/>
    </row>
    <row r="18" spans="1:3" s="2" customFormat="1" ht="18.75" customHeight="1">
      <c r="A18" s="33" t="s">
        <v>867</v>
      </c>
      <c r="B18" s="34"/>
      <c r="C18" s="41">
        <v>2504</v>
      </c>
    </row>
    <row r="19" spans="1:3" s="2" customFormat="1" ht="18.75" customHeight="1">
      <c r="A19" s="33" t="s">
        <v>486</v>
      </c>
      <c r="B19" s="34"/>
      <c r="C19" s="41"/>
    </row>
    <row r="20" spans="1:3" s="2" customFormat="1" ht="18.75" customHeight="1">
      <c r="A20" s="33" t="s">
        <v>833</v>
      </c>
      <c r="B20" s="34"/>
      <c r="C20" s="41">
        <v>30000</v>
      </c>
    </row>
    <row r="21" spans="1:3" s="2" customFormat="1" ht="18.75" customHeight="1">
      <c r="A21" s="33" t="s">
        <v>868</v>
      </c>
      <c r="B21" s="34"/>
      <c r="C21" s="41">
        <v>3000</v>
      </c>
    </row>
    <row r="22" spans="1:3" s="2" customFormat="1" ht="18.75" customHeight="1">
      <c r="A22" s="626" t="s">
        <v>909</v>
      </c>
      <c r="B22" s="627"/>
      <c r="C22" s="628">
        <v>5700</v>
      </c>
    </row>
    <row r="23" spans="1:3" s="2" customFormat="1" ht="10.5" customHeight="1">
      <c r="A23" s="626"/>
      <c r="B23" s="627"/>
      <c r="C23" s="628"/>
    </row>
    <row r="24" spans="1:3" s="2" customFormat="1" ht="18.75" customHeight="1">
      <c r="A24" s="43" t="s">
        <v>15</v>
      </c>
      <c r="B24" s="280">
        <f>SUM(B4:B21)</f>
        <v>41078</v>
      </c>
      <c r="C24" s="183">
        <f>SUM(C4:C23)</f>
        <v>102533.92</v>
      </c>
    </row>
    <row r="25" spans="1:3" s="2" customFormat="1" ht="15.75">
      <c r="A25" s="20" t="s">
        <v>299</v>
      </c>
      <c r="B25" s="4"/>
      <c r="C25" s="5"/>
    </row>
    <row r="26" spans="1:3" s="2" customFormat="1" ht="6" customHeight="1">
      <c r="A26" s="20"/>
      <c r="B26" s="4"/>
      <c r="C26" s="5"/>
    </row>
    <row r="27" spans="1:3" s="2" customFormat="1" ht="12.95" customHeight="1">
      <c r="A27" s="20" t="s">
        <v>485</v>
      </c>
      <c r="B27" s="4"/>
      <c r="C27" s="5"/>
    </row>
    <row r="28" spans="1:3" s="2" customFormat="1" ht="12.95" customHeight="1">
      <c r="A28" s="20" t="s">
        <v>488</v>
      </c>
      <c r="B28" s="4"/>
      <c r="C28" s="5"/>
    </row>
    <row r="29" spans="1:3" ht="12.95" customHeight="1">
      <c r="A29" s="20" t="s">
        <v>490</v>
      </c>
    </row>
    <row r="30" spans="1:3" ht="12.95" customHeight="1">
      <c r="A30" s="20" t="s">
        <v>865</v>
      </c>
    </row>
    <row r="31" spans="1:3" ht="12.95" customHeight="1">
      <c r="A31" s="20" t="s">
        <v>491</v>
      </c>
    </row>
    <row r="32" spans="1:3" ht="12.95" customHeight="1">
      <c r="A32" s="20" t="s">
        <v>518</v>
      </c>
    </row>
    <row r="33" spans="1:4" ht="12.95" customHeight="1">
      <c r="A33" s="20" t="s">
        <v>763</v>
      </c>
    </row>
    <row r="34" spans="1:4" s="2" customFormat="1" ht="12.95" customHeight="1">
      <c r="A34" s="20" t="s">
        <v>761</v>
      </c>
      <c r="B34" s="4"/>
      <c r="C34" s="5"/>
    </row>
    <row r="35" spans="1:4" ht="12.95" customHeight="1">
      <c r="A35" s="20"/>
    </row>
    <row r="36" spans="1:4" ht="12.95" customHeight="1">
      <c r="A36" s="20" t="s">
        <v>762</v>
      </c>
      <c r="B36" s="4" t="s">
        <v>834</v>
      </c>
      <c r="C36" s="567">
        <v>22000</v>
      </c>
    </row>
    <row r="37" spans="1:4" ht="12.95" customHeight="1">
      <c r="A37" s="20" t="s">
        <v>873</v>
      </c>
    </row>
    <row r="38" spans="1:4" ht="12.95" customHeight="1">
      <c r="A38" s="629" t="s">
        <v>906</v>
      </c>
      <c r="B38" s="630"/>
      <c r="C38" s="624">
        <v>600</v>
      </c>
      <c r="D38" s="624"/>
    </row>
    <row r="39" spans="1:4" ht="12.95" customHeight="1">
      <c r="A39" s="629" t="s">
        <v>907</v>
      </c>
      <c r="B39" s="630"/>
      <c r="C39" s="625">
        <v>1100</v>
      </c>
      <c r="D39" s="625"/>
    </row>
    <row r="40" spans="1:4" ht="12.95" customHeight="1">
      <c r="A40" s="629" t="s">
        <v>908</v>
      </c>
      <c r="B40" s="630"/>
      <c r="C40" s="625">
        <v>4000</v>
      </c>
      <c r="D40" s="625"/>
    </row>
    <row r="41" spans="1:4" ht="12.95" customHeight="1">
      <c r="A41" s="1"/>
      <c r="B41" s="4" t="s">
        <v>910</v>
      </c>
      <c r="C41" s="625">
        <v>5700</v>
      </c>
      <c r="D41" s="625"/>
    </row>
    <row r="42" spans="1:4" ht="18.75" customHeight="1">
      <c r="A42" s="20"/>
    </row>
    <row r="43" spans="1:4" ht="18.75" customHeight="1">
      <c r="A43" s="20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2.75"/>
  <cols>
    <col min="1" max="1" width="46.140625" customWidth="1"/>
    <col min="2" max="2" width="14.85546875" customWidth="1"/>
    <col min="3" max="3" width="14.28515625" customWidth="1"/>
  </cols>
  <sheetData>
    <row r="1" spans="1:3" ht="15.75">
      <c r="A1" s="68" t="s">
        <v>172</v>
      </c>
      <c r="B1" s="87"/>
      <c r="C1" s="81"/>
    </row>
    <row r="2" spans="1:3" ht="15">
      <c r="A2" s="42"/>
      <c r="B2" s="93"/>
      <c r="C2" s="35"/>
    </row>
    <row r="3" spans="1:3" ht="15.75">
      <c r="A3" s="29" t="s">
        <v>17</v>
      </c>
      <c r="B3" s="277">
        <v>2006</v>
      </c>
      <c r="C3" s="30">
        <v>2007</v>
      </c>
    </row>
    <row r="4" spans="1:3" ht="15.75">
      <c r="A4" s="31"/>
      <c r="B4" s="277"/>
      <c r="C4" s="30"/>
    </row>
    <row r="5" spans="1:3" ht="15.75">
      <c r="A5" s="31"/>
      <c r="B5" s="335"/>
      <c r="C5" s="32"/>
    </row>
    <row r="6" spans="1:3" ht="15">
      <c r="A6" s="33" t="s">
        <v>67</v>
      </c>
      <c r="B6" s="93">
        <v>17000</v>
      </c>
      <c r="C6" s="35"/>
    </row>
    <row r="7" spans="1:3" ht="15.75">
      <c r="A7" s="36" t="s">
        <v>526</v>
      </c>
      <c r="B7" s="336"/>
      <c r="C7" s="89">
        <v>24000</v>
      </c>
    </row>
    <row r="8" spans="1:3" ht="15.75">
      <c r="A8" s="31"/>
      <c r="B8" s="335"/>
      <c r="C8" s="32"/>
    </row>
    <row r="9" spans="1:3" ht="15">
      <c r="A9" s="42" t="s">
        <v>956</v>
      </c>
      <c r="B9" s="93"/>
      <c r="C9" s="35">
        <v>700</v>
      </c>
    </row>
    <row r="10" spans="1:3" ht="15.75">
      <c r="A10" s="31"/>
      <c r="B10" s="335"/>
      <c r="C10" s="32"/>
    </row>
    <row r="11" spans="1:3" ht="15.75">
      <c r="A11" s="97"/>
      <c r="B11" s="356"/>
      <c r="C11" s="39"/>
    </row>
    <row r="12" spans="1:3" ht="15">
      <c r="A12" s="40"/>
      <c r="B12" s="336"/>
      <c r="C12" s="41"/>
    </row>
    <row r="13" spans="1:3" ht="15.75">
      <c r="A13" s="88"/>
      <c r="B13" s="357"/>
      <c r="C13" s="89"/>
    </row>
    <row r="14" spans="1:3" ht="15">
      <c r="A14" s="42"/>
      <c r="B14" s="336"/>
      <c r="C14" s="41"/>
    </row>
    <row r="15" spans="1:3" ht="15.75">
      <c r="A15" s="43" t="s">
        <v>15</v>
      </c>
      <c r="B15" s="344">
        <f>SUM(B4:B14)</f>
        <v>17000</v>
      </c>
      <c r="C15" s="181">
        <f>SUM(C4:C14)</f>
        <v>24700</v>
      </c>
    </row>
    <row r="17" spans="1:1">
      <c r="A17" t="s">
        <v>534</v>
      </c>
    </row>
    <row r="18" spans="1:1">
      <c r="A18" t="s">
        <v>527</v>
      </c>
    </row>
    <row r="19" spans="1:1">
      <c r="A19" t="s">
        <v>528</v>
      </c>
    </row>
    <row r="20" spans="1:1">
      <c r="A20" t="s">
        <v>529</v>
      </c>
    </row>
    <row r="21" spans="1:1">
      <c r="A21" t="s">
        <v>530</v>
      </c>
    </row>
    <row r="22" spans="1:1">
      <c r="A22" t="s">
        <v>533</v>
      </c>
    </row>
    <row r="23" spans="1:1">
      <c r="A23" t="s">
        <v>531</v>
      </c>
    </row>
    <row r="24" spans="1:1">
      <c r="A24" t="s">
        <v>532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8.75" customHeight="1"/>
  <cols>
    <col min="1" max="1" width="39.140625" style="3" customWidth="1"/>
    <col min="2" max="2" width="15.5703125" style="4" customWidth="1"/>
    <col min="3" max="3" width="15.140625" style="4" customWidth="1"/>
    <col min="4" max="16384" width="9.140625" style="1"/>
  </cols>
  <sheetData>
    <row r="1" spans="1:3" s="2" customFormat="1" ht="18.75" customHeight="1">
      <c r="A1" s="68" t="s">
        <v>173</v>
      </c>
      <c r="B1" s="342"/>
      <c r="C1" s="81"/>
    </row>
    <row r="2" spans="1:3" ht="18.75" customHeight="1">
      <c r="A2" s="42"/>
      <c r="B2" s="93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355"/>
      <c r="C4" s="84"/>
    </row>
    <row r="5" spans="1:3" s="2" customFormat="1" ht="17.100000000000001" customHeight="1">
      <c r="A5" s="33" t="s">
        <v>48</v>
      </c>
      <c r="B5" s="93">
        <v>460</v>
      </c>
      <c r="C5" s="35">
        <v>500</v>
      </c>
    </row>
    <row r="6" spans="1:3" s="2" customFormat="1" ht="17.100000000000001" customHeight="1">
      <c r="A6" s="33" t="s">
        <v>48</v>
      </c>
      <c r="B6" s="93">
        <v>460</v>
      </c>
      <c r="C6" s="35">
        <v>500</v>
      </c>
    </row>
    <row r="7" spans="1:3" ht="17.100000000000001" customHeight="1">
      <c r="A7" s="33" t="s">
        <v>48</v>
      </c>
      <c r="B7" s="93">
        <v>460</v>
      </c>
      <c r="C7" s="35">
        <v>500</v>
      </c>
    </row>
    <row r="8" spans="1:3" ht="17.100000000000001" customHeight="1">
      <c r="A8" s="33" t="s">
        <v>48</v>
      </c>
      <c r="B8" s="93">
        <v>460</v>
      </c>
      <c r="C8" s="35">
        <v>500</v>
      </c>
    </row>
    <row r="9" spans="1:3" ht="17.100000000000001" customHeight="1">
      <c r="A9" s="33" t="s">
        <v>49</v>
      </c>
      <c r="B9" s="93">
        <v>1200</v>
      </c>
      <c r="C9" s="35">
        <v>1600</v>
      </c>
    </row>
    <row r="10" spans="1:3" ht="17.100000000000001" customHeight="1">
      <c r="A10" s="33" t="s">
        <v>50</v>
      </c>
      <c r="B10" s="93">
        <v>1200</v>
      </c>
      <c r="C10" s="35">
        <v>1200</v>
      </c>
    </row>
    <row r="11" spans="1:3" ht="17.100000000000001" customHeight="1">
      <c r="A11" s="33" t="s">
        <v>551</v>
      </c>
      <c r="B11" s="93"/>
      <c r="C11" s="35">
        <v>1040</v>
      </c>
    </row>
    <row r="12" spans="1:3" ht="17.100000000000001" customHeight="1">
      <c r="A12" s="40" t="s">
        <v>552</v>
      </c>
      <c r="B12" s="34"/>
      <c r="C12" s="35">
        <v>375</v>
      </c>
    </row>
    <row r="13" spans="1:3" ht="17.100000000000001" customHeight="1">
      <c r="A13" s="33" t="s">
        <v>553</v>
      </c>
      <c r="B13" s="93"/>
      <c r="C13" s="35">
        <v>120</v>
      </c>
    </row>
    <row r="14" spans="1:3" ht="17.100000000000001" customHeight="1">
      <c r="A14" s="33" t="s">
        <v>554</v>
      </c>
      <c r="B14" s="93"/>
      <c r="C14" s="35">
        <v>2200</v>
      </c>
    </row>
    <row r="15" spans="1:3" ht="17.100000000000001" customHeight="1">
      <c r="A15" s="40" t="s">
        <v>555</v>
      </c>
      <c r="B15" s="34"/>
      <c r="C15" s="35"/>
    </row>
    <row r="16" spans="1:3" ht="17.100000000000001" customHeight="1">
      <c r="A16" s="40" t="s">
        <v>556</v>
      </c>
      <c r="B16" s="34"/>
      <c r="C16" s="35"/>
    </row>
    <row r="17" spans="1:3" ht="17.100000000000001" customHeight="1">
      <c r="A17" s="211"/>
      <c r="B17" s="34"/>
      <c r="C17" s="98"/>
    </row>
    <row r="18" spans="1:3" ht="17.100000000000001" customHeight="1">
      <c r="A18" s="40" t="s">
        <v>955</v>
      </c>
      <c r="B18" s="34"/>
      <c r="C18" s="98">
        <v>-800</v>
      </c>
    </row>
    <row r="19" spans="1:3" ht="18.75" customHeight="1">
      <c r="A19" s="43" t="s">
        <v>15</v>
      </c>
      <c r="B19" s="344">
        <f>SUM(B4:B18)</f>
        <v>4240</v>
      </c>
      <c r="C19" s="181">
        <f>SUM(C4:C18)</f>
        <v>7735</v>
      </c>
    </row>
    <row r="20" spans="1:3" ht="18.75" customHeight="1">
      <c r="A20" s="20"/>
    </row>
    <row r="21" spans="1:3" ht="18.75" customHeight="1">
      <c r="A21" s="20"/>
    </row>
    <row r="22" spans="1:3" ht="18.75" customHeight="1">
      <c r="A22" s="20"/>
    </row>
    <row r="23" spans="1:3" ht="18.75" customHeight="1">
      <c r="A23" s="20"/>
    </row>
    <row r="24" spans="1:3" ht="18.75" customHeight="1">
      <c r="A24" s="20"/>
    </row>
  </sheetData>
  <phoneticPr fontId="43" type="noConversion"/>
  <printOptions horizontalCentered="1"/>
  <pageMargins left="0.5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RowHeight="12.75"/>
  <cols>
    <col min="1" max="1" width="43" customWidth="1"/>
    <col min="2" max="2" width="13.85546875" customWidth="1"/>
    <col min="3" max="3" width="14.5703125" customWidth="1"/>
  </cols>
  <sheetData>
    <row r="1" spans="1:3" ht="15.75">
      <c r="A1" s="68" t="s">
        <v>174</v>
      </c>
      <c r="B1" s="87"/>
      <c r="C1" s="81"/>
    </row>
    <row r="2" spans="1:3" ht="15">
      <c r="A2" s="42"/>
      <c r="B2" s="93"/>
      <c r="C2" s="35"/>
    </row>
    <row r="3" spans="1:3" ht="15.75">
      <c r="A3" s="29" t="s">
        <v>17</v>
      </c>
      <c r="B3" s="277">
        <v>2005</v>
      </c>
      <c r="C3" s="30">
        <v>2007</v>
      </c>
    </row>
    <row r="4" spans="1:3" ht="15.75">
      <c r="A4" s="31"/>
      <c r="B4" s="277"/>
      <c r="C4" s="30"/>
    </row>
    <row r="5" spans="1:3" ht="15">
      <c r="A5" s="33" t="s">
        <v>571</v>
      </c>
      <c r="B5" s="93"/>
      <c r="C5" s="35">
        <v>1250</v>
      </c>
    </row>
    <row r="6" spans="1:3" ht="15">
      <c r="A6" s="33" t="s">
        <v>572</v>
      </c>
      <c r="B6" s="93">
        <v>14000</v>
      </c>
      <c r="C6" s="35">
        <v>15000</v>
      </c>
    </row>
    <row r="7" spans="1:3" ht="15">
      <c r="A7" s="33" t="s">
        <v>270</v>
      </c>
      <c r="B7" s="93">
        <v>1200</v>
      </c>
      <c r="C7" s="35">
        <v>1500</v>
      </c>
    </row>
    <row r="8" spans="1:3" ht="15">
      <c r="A8" s="33" t="s">
        <v>144</v>
      </c>
      <c r="B8" s="93">
        <v>4500</v>
      </c>
      <c r="C8" s="35">
        <v>6800</v>
      </c>
    </row>
    <row r="9" spans="1:3" ht="15">
      <c r="A9" s="33" t="s">
        <v>143</v>
      </c>
      <c r="B9" s="93">
        <v>3000</v>
      </c>
      <c r="C9" s="35">
        <v>3000</v>
      </c>
    </row>
    <row r="10" spans="1:3" ht="15">
      <c r="A10" s="33" t="s">
        <v>145</v>
      </c>
      <c r="B10" s="93">
        <v>150</v>
      </c>
      <c r="C10" s="35">
        <v>182</v>
      </c>
    </row>
    <row r="11" spans="1:3" ht="15.75">
      <c r="A11" s="88"/>
      <c r="B11" s="93"/>
      <c r="C11" s="35"/>
    </row>
    <row r="12" spans="1:3" ht="15.75">
      <c r="A12" s="763" t="s">
        <v>958</v>
      </c>
      <c r="B12" s="93"/>
      <c r="C12" s="35">
        <v>-11000</v>
      </c>
    </row>
    <row r="13" spans="1:3" ht="15.75">
      <c r="A13" s="88"/>
      <c r="B13" s="93"/>
      <c r="C13" s="35"/>
    </row>
    <row r="14" spans="1:3" ht="15">
      <c r="A14" s="33"/>
      <c r="B14" s="336"/>
      <c r="C14" s="41"/>
    </row>
    <row r="15" spans="1:3" ht="15.75">
      <c r="A15" s="88"/>
      <c r="B15" s="93"/>
      <c r="C15" s="35"/>
    </row>
    <row r="16" spans="1:3" ht="15">
      <c r="A16" s="42"/>
      <c r="B16" s="336"/>
      <c r="C16" s="41"/>
    </row>
    <row r="17" spans="1:3" ht="15.75">
      <c r="A17" s="43" t="s">
        <v>15</v>
      </c>
      <c r="B17" s="354">
        <f>SUM(B4:B16)</f>
        <v>22850</v>
      </c>
      <c r="C17" s="252">
        <f>SUM(C4:C16)</f>
        <v>16732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2.75"/>
  <cols>
    <col min="1" max="1" width="43" customWidth="1"/>
    <col min="2" max="2" width="13.85546875" customWidth="1"/>
    <col min="3" max="3" width="14.5703125" customWidth="1"/>
  </cols>
  <sheetData>
    <row r="1" spans="1:3" ht="15.75">
      <c r="A1" s="68" t="s">
        <v>175</v>
      </c>
      <c r="B1" s="87"/>
      <c r="C1" s="81"/>
    </row>
    <row r="2" spans="1:3" ht="15">
      <c r="A2" s="42"/>
      <c r="B2" s="93"/>
      <c r="C2" s="35"/>
    </row>
    <row r="3" spans="1:3" ht="15.75">
      <c r="A3" s="29" t="s">
        <v>17</v>
      </c>
      <c r="B3" s="277">
        <v>2006</v>
      </c>
      <c r="C3" s="30">
        <v>2007</v>
      </c>
    </row>
    <row r="4" spans="1:3" ht="15.75">
      <c r="A4" s="31"/>
      <c r="B4" s="277"/>
      <c r="C4" s="30"/>
    </row>
    <row r="5" spans="1:3" ht="15">
      <c r="A5" s="33"/>
      <c r="B5" s="93"/>
      <c r="C5" s="35"/>
    </row>
    <row r="6" spans="1:3" ht="15">
      <c r="A6" s="33"/>
      <c r="B6" s="93"/>
      <c r="C6" s="35"/>
    </row>
    <row r="7" spans="1:3" ht="15">
      <c r="A7" s="33" t="s">
        <v>573</v>
      </c>
      <c r="B7" s="93">
        <v>1600</v>
      </c>
      <c r="C7" s="35">
        <v>1600</v>
      </c>
    </row>
    <row r="8" spans="1:3" ht="15">
      <c r="A8" s="33" t="s">
        <v>29</v>
      </c>
      <c r="B8" s="93">
        <v>3600</v>
      </c>
      <c r="C8" s="35">
        <v>4000</v>
      </c>
    </row>
    <row r="9" spans="1:3" ht="15">
      <c r="A9" s="33" t="s">
        <v>146</v>
      </c>
      <c r="B9" s="93">
        <v>1800</v>
      </c>
      <c r="C9" s="35">
        <v>2400</v>
      </c>
    </row>
    <row r="10" spans="1:3" ht="15">
      <c r="A10" s="33" t="s">
        <v>574</v>
      </c>
      <c r="B10" s="93">
        <v>9600</v>
      </c>
      <c r="C10" s="35">
        <v>12000</v>
      </c>
    </row>
    <row r="11" spans="1:3" ht="15">
      <c r="A11" s="36"/>
      <c r="B11" s="58"/>
      <c r="C11" s="35"/>
    </row>
    <row r="12" spans="1:3" ht="15">
      <c r="A12" s="33" t="s">
        <v>957</v>
      </c>
      <c r="B12" s="93"/>
      <c r="C12" s="35">
        <v>20000</v>
      </c>
    </row>
    <row r="13" spans="1:3" ht="15">
      <c r="A13" s="33"/>
      <c r="B13" s="336"/>
      <c r="C13" s="41"/>
    </row>
    <row r="14" spans="1:3" ht="15">
      <c r="A14" s="33"/>
      <c r="B14" s="336"/>
      <c r="C14" s="41"/>
    </row>
    <row r="15" spans="1:3" ht="15">
      <c r="A15" s="33"/>
      <c r="B15" s="93"/>
      <c r="C15" s="35"/>
    </row>
    <row r="16" spans="1:3" ht="15.75">
      <c r="A16" s="192" t="s">
        <v>15</v>
      </c>
      <c r="B16" s="341">
        <f>SUM(B4:B15)</f>
        <v>16600</v>
      </c>
      <c r="C16" s="90">
        <f>SUM(C4:C15)</f>
        <v>40000</v>
      </c>
    </row>
  </sheetData>
  <phoneticPr fontId="43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pane ySplit="2" topLeftCell="A3" activePane="bottomLeft" state="frozen"/>
      <selection pane="bottomLeft"/>
    </sheetView>
  </sheetViews>
  <sheetFormatPr defaultRowHeight="15"/>
  <cols>
    <col min="1" max="1" width="54" style="65" customWidth="1"/>
    <col min="2" max="2" width="14.5703125" style="65" customWidth="1"/>
    <col min="3" max="3" width="15.28515625" style="65" customWidth="1"/>
    <col min="4" max="5" width="10.28515625" style="65" bestFit="1" customWidth="1"/>
    <col min="6" max="16384" width="9.140625" style="65"/>
  </cols>
  <sheetData>
    <row r="1" spans="1:3" ht="18" customHeight="1">
      <c r="A1" s="68" t="s">
        <v>218</v>
      </c>
      <c r="B1" s="350"/>
      <c r="C1" s="351"/>
    </row>
    <row r="2" spans="1:3" ht="18" customHeight="1">
      <c r="A2" s="42" t="s">
        <v>17</v>
      </c>
      <c r="B2" s="352">
        <v>2006</v>
      </c>
      <c r="C2" s="69">
        <v>2007</v>
      </c>
    </row>
    <row r="3" spans="1:3" ht="18" customHeight="1">
      <c r="A3" s="42"/>
      <c r="B3" s="352"/>
      <c r="C3" s="69"/>
    </row>
    <row r="4" spans="1:3" ht="15" customHeight="1">
      <c r="A4" s="70" t="s">
        <v>58</v>
      </c>
      <c r="B4" s="74">
        <v>300</v>
      </c>
      <c r="C4" s="75">
        <v>350</v>
      </c>
    </row>
    <row r="5" spans="1:3" ht="16.5" customHeight="1">
      <c r="A5" s="70" t="s">
        <v>165</v>
      </c>
      <c r="B5" s="74">
        <v>600</v>
      </c>
      <c r="C5" s="75">
        <v>600</v>
      </c>
    </row>
    <row r="6" spans="1:3" ht="18" customHeight="1">
      <c r="A6" s="70" t="s">
        <v>310</v>
      </c>
      <c r="B6" s="74">
        <v>6000</v>
      </c>
      <c r="C6" s="75">
        <v>6000</v>
      </c>
    </row>
    <row r="7" spans="1:3" ht="18" customHeight="1">
      <c r="A7" s="70" t="s">
        <v>311</v>
      </c>
      <c r="B7" s="74">
        <v>1800</v>
      </c>
      <c r="C7" s="75">
        <v>1800</v>
      </c>
    </row>
    <row r="8" spans="1:3" ht="18" customHeight="1">
      <c r="A8" s="70" t="s">
        <v>56</v>
      </c>
      <c r="B8" s="74">
        <v>2400</v>
      </c>
      <c r="C8" s="75">
        <v>3600</v>
      </c>
    </row>
    <row r="9" spans="1:3" ht="18" customHeight="1">
      <c r="A9" s="33" t="s">
        <v>838</v>
      </c>
      <c r="B9" s="279">
        <v>300</v>
      </c>
      <c r="C9" s="73">
        <v>400</v>
      </c>
    </row>
    <row r="10" spans="1:3" ht="18" customHeight="1">
      <c r="A10" s="70" t="s">
        <v>312</v>
      </c>
      <c r="B10" s="74">
        <v>6200</v>
      </c>
      <c r="C10" s="75">
        <v>6200</v>
      </c>
    </row>
    <row r="11" spans="1:3" ht="18" customHeight="1">
      <c r="A11" s="70" t="s">
        <v>577</v>
      </c>
      <c r="B11" s="343"/>
      <c r="C11" s="77">
        <v>2400</v>
      </c>
    </row>
    <row r="12" spans="1:3" ht="18" customHeight="1">
      <c r="A12" s="37" t="s">
        <v>306</v>
      </c>
      <c r="B12" s="353">
        <v>500</v>
      </c>
      <c r="C12" s="76">
        <v>500</v>
      </c>
    </row>
    <row r="13" spans="1:3" ht="18" customHeight="1">
      <c r="A13" s="37" t="s">
        <v>158</v>
      </c>
      <c r="B13" s="74">
        <v>684</v>
      </c>
      <c r="C13" s="75">
        <v>450</v>
      </c>
    </row>
    <row r="14" spans="1:3" ht="18" customHeight="1">
      <c r="A14" s="70" t="s">
        <v>575</v>
      </c>
      <c r="B14" s="71">
        <v>11503</v>
      </c>
      <c r="C14" s="73">
        <v>12000</v>
      </c>
    </row>
    <row r="15" spans="1:3" ht="18" customHeight="1">
      <c r="A15" s="37" t="s">
        <v>307</v>
      </c>
      <c r="B15" s="74">
        <v>2700</v>
      </c>
      <c r="C15" s="75">
        <v>2800</v>
      </c>
    </row>
    <row r="16" spans="1:3" ht="18" customHeight="1">
      <c r="A16" s="70" t="s">
        <v>164</v>
      </c>
      <c r="B16" s="343">
        <v>500</v>
      </c>
      <c r="C16" s="77">
        <v>500</v>
      </c>
    </row>
    <row r="17" spans="1:3" ht="18" customHeight="1">
      <c r="A17" s="37" t="s">
        <v>313</v>
      </c>
      <c r="B17" s="74">
        <v>3500</v>
      </c>
      <c r="C17" s="75">
        <v>2600</v>
      </c>
    </row>
    <row r="18" spans="1:3" ht="18" customHeight="1">
      <c r="A18" s="70" t="s">
        <v>160</v>
      </c>
      <c r="B18" s="74">
        <v>1200</v>
      </c>
      <c r="C18" s="75">
        <v>1200</v>
      </c>
    </row>
    <row r="19" spans="1:3" ht="18" customHeight="1">
      <c r="A19" s="70" t="s">
        <v>576</v>
      </c>
      <c r="B19" s="343"/>
      <c r="C19" s="77">
        <v>1200</v>
      </c>
    </row>
    <row r="20" spans="1:3" ht="18" customHeight="1">
      <c r="A20" s="70" t="s">
        <v>314</v>
      </c>
      <c r="B20" s="74">
        <v>6000</v>
      </c>
      <c r="C20" s="75">
        <v>0</v>
      </c>
    </row>
    <row r="21" spans="1:3" ht="18" customHeight="1">
      <c r="A21" s="70" t="s">
        <v>308</v>
      </c>
      <c r="B21" s="71">
        <v>750</v>
      </c>
      <c r="C21" s="78">
        <v>750</v>
      </c>
    </row>
    <row r="22" spans="1:3" ht="18" customHeight="1">
      <c r="A22" s="70" t="s">
        <v>159</v>
      </c>
      <c r="B22" s="74">
        <v>1500</v>
      </c>
      <c r="C22" s="75">
        <v>1600</v>
      </c>
    </row>
    <row r="23" spans="1:3" ht="18" customHeight="1">
      <c r="A23" s="72" t="s">
        <v>578</v>
      </c>
      <c r="B23" s="332"/>
      <c r="C23" s="78">
        <v>1800</v>
      </c>
    </row>
    <row r="24" spans="1:3" ht="18" customHeight="1">
      <c r="A24" s="70" t="s">
        <v>161</v>
      </c>
      <c r="B24" s="343">
        <v>1400</v>
      </c>
      <c r="C24" s="77">
        <v>1400</v>
      </c>
    </row>
    <row r="25" spans="1:3" ht="18" customHeight="1">
      <c r="A25" s="37" t="s">
        <v>162</v>
      </c>
      <c r="B25" s="353">
        <v>450</v>
      </c>
      <c r="C25" s="76">
        <v>600</v>
      </c>
    </row>
    <row r="26" spans="1:3" ht="18" customHeight="1">
      <c r="A26" s="70" t="s">
        <v>163</v>
      </c>
      <c r="B26" s="343">
        <v>600</v>
      </c>
      <c r="C26" s="77">
        <v>750</v>
      </c>
    </row>
    <row r="27" spans="1:3" ht="18" customHeight="1">
      <c r="A27" s="42"/>
      <c r="B27" s="352"/>
      <c r="C27" s="69"/>
    </row>
    <row r="28" spans="1:3" ht="18" customHeight="1">
      <c r="A28" s="497" t="s">
        <v>955</v>
      </c>
      <c r="B28" s="498"/>
      <c r="C28" s="499">
        <v>-8250</v>
      </c>
    </row>
    <row r="29" spans="1:3" ht="18" customHeight="1">
      <c r="A29" s="79" t="s">
        <v>97</v>
      </c>
      <c r="B29" s="267">
        <f>SUM(B4:B28)</f>
        <v>48887</v>
      </c>
      <c r="C29" s="267">
        <f>SUM(C4:C28)</f>
        <v>41250</v>
      </c>
    </row>
    <row r="30" spans="1:3" ht="18" customHeight="1">
      <c r="A30" s="144"/>
      <c r="B30" s="145"/>
      <c r="C30" s="145"/>
    </row>
    <row r="31" spans="1:3">
      <c r="A31"/>
    </row>
    <row r="32" spans="1:3">
      <c r="A32"/>
    </row>
    <row r="33" spans="1:3">
      <c r="A33"/>
      <c r="B33" s="6"/>
      <c r="C33" s="6"/>
    </row>
    <row r="34" spans="1:3">
      <c r="A34" s="67"/>
      <c r="C34" s="18"/>
    </row>
    <row r="35" spans="1:3">
      <c r="A35" s="66"/>
      <c r="C35" s="162"/>
    </row>
    <row r="36" spans="1:3">
      <c r="A36" s="66"/>
      <c r="C36" s="162"/>
    </row>
    <row r="37" spans="1:3">
      <c r="A37" s="66"/>
      <c r="C37" s="162"/>
    </row>
    <row r="38" spans="1:3">
      <c r="A38" s="143"/>
      <c r="C38" s="162"/>
    </row>
    <row r="39" spans="1:3">
      <c r="A39" s="66"/>
      <c r="C39" s="162"/>
    </row>
  </sheetData>
  <phoneticPr fontId="43" type="noConversion"/>
  <printOptions horizontalCentered="1"/>
  <pageMargins left="0.75" right="0.75" top="0.75" bottom="0.75" header="0.5" footer="0.5"/>
  <pageSetup orientation="portrait" r:id="rId1"/>
  <headerFooter alignWithMargins="0">
    <oddFooter>&amp;L&amp;Z&amp;F, &amp;A&amp;R&amp;D,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2.75"/>
  <cols>
    <col min="1" max="1" width="49.85546875" customWidth="1"/>
    <col min="2" max="2" width="14.7109375" customWidth="1"/>
    <col min="3" max="3" width="14.42578125" customWidth="1"/>
    <col min="4" max="4" width="11.28515625" bestFit="1" customWidth="1"/>
    <col min="5" max="5" width="10.28515625" bestFit="1" customWidth="1"/>
  </cols>
  <sheetData>
    <row r="1" spans="1:5" ht="15.75">
      <c r="A1" s="764" t="s">
        <v>195</v>
      </c>
      <c r="B1" s="765"/>
      <c r="C1" s="766"/>
      <c r="D1" s="24"/>
      <c r="E1" s="24"/>
    </row>
    <row r="2" spans="1:5" ht="15.75">
      <c r="A2" s="767"/>
      <c r="B2" s="768">
        <v>2006</v>
      </c>
      <c r="C2" s="769">
        <v>2007</v>
      </c>
      <c r="D2" s="24"/>
      <c r="E2" s="24"/>
    </row>
    <row r="3" spans="1:5" ht="15.75">
      <c r="A3" s="767"/>
      <c r="B3" s="768"/>
      <c r="C3" s="769"/>
      <c r="D3" s="24"/>
      <c r="E3" s="24"/>
    </row>
    <row r="4" spans="1:5" ht="15.75">
      <c r="A4" s="767"/>
      <c r="B4" s="770"/>
      <c r="C4" s="771"/>
      <c r="D4" s="24"/>
      <c r="E4" s="24"/>
    </row>
    <row r="5" spans="1:5" ht="15.75">
      <c r="A5" s="772" t="s">
        <v>872</v>
      </c>
      <c r="B5" s="773"/>
      <c r="C5" s="774">
        <v>3996</v>
      </c>
      <c r="D5" s="24"/>
      <c r="E5" s="24"/>
    </row>
    <row r="6" spans="1:5" ht="16.5">
      <c r="A6" s="239" t="s">
        <v>152</v>
      </c>
      <c r="B6" s="775">
        <v>18295</v>
      </c>
      <c r="C6" s="776">
        <f>'Uniform WS'!E45</f>
        <v>36354</v>
      </c>
      <c r="D6" s="24"/>
      <c r="E6" s="24"/>
    </row>
    <row r="7" spans="1:5" ht="16.5">
      <c r="A7" s="777" t="s">
        <v>153</v>
      </c>
      <c r="B7" s="778">
        <v>21725</v>
      </c>
      <c r="C7" s="776">
        <f>'Gear WS'!C26</f>
        <v>31875</v>
      </c>
      <c r="D7" s="24"/>
      <c r="E7" s="24"/>
    </row>
    <row r="8" spans="1:5" ht="16.5">
      <c r="A8" s="777" t="s">
        <v>839</v>
      </c>
      <c r="B8" s="778"/>
      <c r="C8" s="779">
        <v>1000</v>
      </c>
      <c r="D8" s="24"/>
      <c r="E8" s="24"/>
    </row>
    <row r="9" spans="1:5" ht="15.75">
      <c r="A9" s="780"/>
      <c r="B9" s="781"/>
      <c r="C9" s="782"/>
      <c r="D9" s="24"/>
      <c r="E9" s="24"/>
    </row>
    <row r="10" spans="1:5" ht="16.5">
      <c r="A10" s="788" t="s">
        <v>959</v>
      </c>
      <c r="B10" s="784"/>
      <c r="C10" s="785">
        <v>-1935</v>
      </c>
      <c r="D10" s="24"/>
      <c r="E10" s="24"/>
    </row>
    <row r="11" spans="1:5" ht="16.5">
      <c r="A11" s="788" t="s">
        <v>960</v>
      </c>
      <c r="B11" s="784"/>
      <c r="C11" s="785">
        <v>-12065</v>
      </c>
      <c r="D11" s="24"/>
      <c r="E11" s="24"/>
    </row>
    <row r="12" spans="1:5" ht="15.75">
      <c r="A12" s="783"/>
      <c r="B12" s="784"/>
      <c r="C12" s="785"/>
      <c r="D12" s="24"/>
      <c r="E12" s="24"/>
    </row>
    <row r="13" spans="1:5" ht="15.75">
      <c r="A13" s="783"/>
      <c r="B13" s="784"/>
      <c r="C13" s="785"/>
      <c r="D13" s="24"/>
      <c r="E13" s="24"/>
    </row>
    <row r="14" spans="1:5" ht="24" customHeight="1">
      <c r="A14" s="786" t="s">
        <v>98</v>
      </c>
      <c r="B14" s="787">
        <f>SUM(B3:B13)</f>
        <v>40020</v>
      </c>
      <c r="C14" s="787">
        <f>SUM(C3:C13)</f>
        <v>59225</v>
      </c>
      <c r="D14" s="24"/>
      <c r="E14" s="24"/>
    </row>
    <row r="15" spans="1:5">
      <c r="D15" s="24"/>
      <c r="E15" s="24"/>
    </row>
    <row r="16" spans="1:5">
      <c r="A16" t="s">
        <v>874</v>
      </c>
      <c r="D16" s="24"/>
      <c r="E16" s="24"/>
    </row>
    <row r="17" spans="4:5">
      <c r="D17" s="24"/>
      <c r="E17" s="24"/>
    </row>
    <row r="18" spans="4:5">
      <c r="D18" s="24"/>
      <c r="E18" s="24"/>
    </row>
    <row r="19" spans="4:5">
      <c r="D19" s="24"/>
      <c r="E19" s="24"/>
    </row>
    <row r="20" spans="4:5">
      <c r="D20" s="24"/>
      <c r="E20" s="24"/>
    </row>
    <row r="21" spans="4:5">
      <c r="D21" s="24"/>
      <c r="E21" s="24"/>
    </row>
    <row r="22" spans="4:5">
      <c r="D22" s="24"/>
      <c r="E22" s="24"/>
    </row>
    <row r="23" spans="4:5">
      <c r="D23" s="24"/>
      <c r="E23" s="24"/>
    </row>
    <row r="24" spans="4:5">
      <c r="D24" s="24"/>
      <c r="E24" s="24"/>
    </row>
    <row r="25" spans="4:5">
      <c r="D25" s="24"/>
      <c r="E25" s="24"/>
    </row>
  </sheetData>
  <phoneticPr fontId="43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workbookViewId="0">
      <selection sqref="A1:B1"/>
    </sheetView>
  </sheetViews>
  <sheetFormatPr defaultRowHeight="18.75" customHeight="1"/>
  <cols>
    <col min="1" max="1" width="36.5703125" style="6" customWidth="1"/>
    <col min="2" max="2" width="12.140625" style="6" customWidth="1"/>
    <col min="3" max="3" width="12.85546875" style="15" bestFit="1" customWidth="1"/>
    <col min="4" max="4" width="14.140625" style="16" bestFit="1" customWidth="1"/>
    <col min="5" max="5" width="14.28515625" style="6" bestFit="1" customWidth="1"/>
    <col min="6" max="16384" width="9.140625" style="6"/>
  </cols>
  <sheetData>
    <row r="1" spans="1:6" ht="18.75" customHeight="1">
      <c r="A1" s="832" t="s">
        <v>214</v>
      </c>
      <c r="B1" s="833"/>
      <c r="C1" s="128"/>
      <c r="D1" s="129"/>
      <c r="E1" s="130"/>
    </row>
    <row r="2" spans="1:6" ht="15.75">
      <c r="A2" s="125" t="s">
        <v>31</v>
      </c>
      <c r="B2" s="126"/>
      <c r="C2" s="126"/>
      <c r="D2" s="126"/>
      <c r="E2" s="127"/>
    </row>
    <row r="3" spans="1:6" s="17" customFormat="1" ht="15.75">
      <c r="A3" s="29" t="s">
        <v>32</v>
      </c>
      <c r="B3" s="83" t="s">
        <v>33</v>
      </c>
      <c r="C3" s="83" t="s">
        <v>34</v>
      </c>
      <c r="D3" s="83" t="s">
        <v>35</v>
      </c>
      <c r="E3" s="117" t="s">
        <v>36</v>
      </c>
    </row>
    <row r="4" spans="1:6" ht="14.1" customHeight="1">
      <c r="A4" s="70" t="s">
        <v>37</v>
      </c>
      <c r="B4" s="82">
        <v>30</v>
      </c>
      <c r="C4" s="82">
        <v>2</v>
      </c>
      <c r="D4" s="93">
        <v>73</v>
      </c>
      <c r="E4" s="118">
        <f>B4*C4*D4</f>
        <v>4380</v>
      </c>
    </row>
    <row r="5" spans="1:6" ht="14.1" customHeight="1">
      <c r="A5" s="70" t="s">
        <v>38</v>
      </c>
      <c r="B5" s="82">
        <v>30</v>
      </c>
      <c r="C5" s="82">
        <v>1</v>
      </c>
      <c r="D5" s="93">
        <v>80</v>
      </c>
      <c r="E5" s="118">
        <f>B5*C5*D5</f>
        <v>2400</v>
      </c>
    </row>
    <row r="6" spans="1:6" ht="14.1" customHeight="1">
      <c r="A6" s="70" t="s">
        <v>39</v>
      </c>
      <c r="B6" s="82">
        <v>30</v>
      </c>
      <c r="C6" s="82">
        <v>6</v>
      </c>
      <c r="D6" s="93">
        <v>14</v>
      </c>
      <c r="E6" s="118">
        <f>B6*C6*D6</f>
        <v>2520</v>
      </c>
    </row>
    <row r="7" spans="1:6" ht="14.1" customHeight="1">
      <c r="A7" s="70" t="s">
        <v>40</v>
      </c>
      <c r="B7" s="82">
        <v>30</v>
      </c>
      <c r="C7" s="82">
        <v>2</v>
      </c>
      <c r="D7" s="93">
        <v>30</v>
      </c>
      <c r="E7" s="212">
        <f>B7*C7*D7</f>
        <v>1800</v>
      </c>
    </row>
    <row r="8" spans="1:6" ht="14.1" customHeight="1">
      <c r="A8" s="70" t="s">
        <v>41</v>
      </c>
      <c r="B8" s="82">
        <v>30</v>
      </c>
      <c r="C8" s="82">
        <v>4</v>
      </c>
      <c r="D8" s="93">
        <v>65</v>
      </c>
      <c r="E8" s="212">
        <f>B8*C8*D8</f>
        <v>7800</v>
      </c>
    </row>
    <row r="9" spans="1:6" ht="14.1" customHeight="1">
      <c r="A9" s="91"/>
      <c r="B9" s="82"/>
      <c r="C9" s="82"/>
      <c r="D9" s="82"/>
      <c r="E9" s="213">
        <f>SUM(E4:E8)</f>
        <v>18900</v>
      </c>
    </row>
    <row r="10" spans="1:6" ht="14.1" customHeight="1">
      <c r="A10" s="91" t="s">
        <v>42</v>
      </c>
      <c r="B10" s="82"/>
      <c r="C10" s="82"/>
      <c r="D10" s="82"/>
      <c r="E10" s="214"/>
    </row>
    <row r="11" spans="1:6" s="14" customFormat="1" ht="14.1" customHeight="1">
      <c r="A11" s="29" t="s">
        <v>32</v>
      </c>
      <c r="B11" s="83" t="s">
        <v>33</v>
      </c>
      <c r="C11" s="83" t="s">
        <v>34</v>
      </c>
      <c r="D11" s="83" t="s">
        <v>35</v>
      </c>
      <c r="E11" s="121" t="s">
        <v>36</v>
      </c>
    </row>
    <row r="12" spans="1:6" ht="14.1" customHeight="1">
      <c r="A12" s="70" t="s">
        <v>37</v>
      </c>
      <c r="B12" s="82">
        <v>10</v>
      </c>
      <c r="C12" s="82">
        <v>1</v>
      </c>
      <c r="D12" s="93">
        <v>73</v>
      </c>
      <c r="E12" s="118">
        <f>B12*C12*D12</f>
        <v>730</v>
      </c>
    </row>
    <row r="13" spans="1:6" ht="14.1" customHeight="1">
      <c r="A13" s="70" t="s">
        <v>39</v>
      </c>
      <c r="B13" s="82">
        <v>10</v>
      </c>
      <c r="C13" s="82">
        <v>1</v>
      </c>
      <c r="D13" s="93">
        <v>14</v>
      </c>
      <c r="E13" s="118">
        <f>B13*C13*D13</f>
        <v>140</v>
      </c>
    </row>
    <row r="14" spans="1:6" ht="14.1" customHeight="1">
      <c r="A14" s="70" t="s">
        <v>40</v>
      </c>
      <c r="B14" s="82">
        <v>10</v>
      </c>
      <c r="C14" s="82">
        <v>1</v>
      </c>
      <c r="D14" s="93">
        <v>30</v>
      </c>
      <c r="E14" s="118">
        <f>B14*C14*D14</f>
        <v>300</v>
      </c>
    </row>
    <row r="15" spans="1:6" ht="14.1" customHeight="1">
      <c r="A15" s="70" t="s">
        <v>72</v>
      </c>
      <c r="B15" s="82">
        <v>10</v>
      </c>
      <c r="C15" s="82">
        <v>1</v>
      </c>
      <c r="D15" s="93">
        <v>65</v>
      </c>
      <c r="E15" s="118">
        <f>B15*C15*D15</f>
        <v>650</v>
      </c>
    </row>
    <row r="16" spans="1:6" ht="14.1" customHeight="1">
      <c r="A16" s="70"/>
      <c r="B16" s="82"/>
      <c r="C16" s="82"/>
      <c r="D16" s="82"/>
      <c r="E16" s="119">
        <f>SUM(E12:E15)</f>
        <v>1820</v>
      </c>
      <c r="F16" s="18"/>
    </row>
    <row r="17" spans="1:6" ht="14.1" customHeight="1">
      <c r="A17" s="91" t="s">
        <v>71</v>
      </c>
      <c r="B17" s="82"/>
      <c r="C17" s="82"/>
      <c r="D17" s="82"/>
      <c r="E17" s="120"/>
    </row>
    <row r="18" spans="1:6" s="14" customFormat="1" ht="14.1" customHeight="1">
      <c r="A18" s="29" t="s">
        <v>32</v>
      </c>
      <c r="B18" s="83" t="s">
        <v>33</v>
      </c>
      <c r="C18" s="83" t="s">
        <v>34</v>
      </c>
      <c r="D18" s="83" t="s">
        <v>35</v>
      </c>
      <c r="E18" s="121" t="s">
        <v>36</v>
      </c>
    </row>
    <row r="19" spans="1:6" ht="14.1" customHeight="1">
      <c r="A19" s="70" t="s">
        <v>37</v>
      </c>
      <c r="B19" s="82">
        <v>5</v>
      </c>
      <c r="C19" s="82">
        <v>5</v>
      </c>
      <c r="D19" s="93">
        <v>70</v>
      </c>
      <c r="E19" s="118">
        <f>B19*C19*D19</f>
        <v>1750</v>
      </c>
    </row>
    <row r="20" spans="1:6" ht="14.1" customHeight="1">
      <c r="A20" s="70" t="s">
        <v>38</v>
      </c>
      <c r="B20" s="82">
        <v>5</v>
      </c>
      <c r="C20" s="82">
        <v>5</v>
      </c>
      <c r="D20" s="93">
        <v>80</v>
      </c>
      <c r="E20" s="118">
        <f>B20*C20*D20</f>
        <v>2000</v>
      </c>
    </row>
    <row r="21" spans="1:6" ht="14.1" customHeight="1">
      <c r="A21" s="70" t="s">
        <v>40</v>
      </c>
      <c r="B21" s="82">
        <v>5</v>
      </c>
      <c r="C21" s="82">
        <v>5</v>
      </c>
      <c r="D21" s="93">
        <v>30</v>
      </c>
      <c r="E21" s="118">
        <f>B21*C21*D21</f>
        <v>750</v>
      </c>
    </row>
    <row r="22" spans="1:6" ht="14.1" customHeight="1">
      <c r="A22" s="70" t="s">
        <v>72</v>
      </c>
      <c r="B22" s="82">
        <v>5</v>
      </c>
      <c r="C22" s="82">
        <v>1</v>
      </c>
      <c r="D22" s="71">
        <v>65</v>
      </c>
      <c r="E22" s="122">
        <f>B22*C22*D22</f>
        <v>325</v>
      </c>
    </row>
    <row r="23" spans="1:6" ht="14.1" customHeight="1">
      <c r="A23" s="91"/>
      <c r="B23" s="82"/>
      <c r="C23" s="82"/>
      <c r="D23" s="82"/>
      <c r="E23" s="119">
        <f>SUM(E17:E22)</f>
        <v>4825</v>
      </c>
    </row>
    <row r="24" spans="1:6" ht="14.1" customHeight="1">
      <c r="A24" s="91" t="s">
        <v>43</v>
      </c>
      <c r="B24" s="82"/>
      <c r="C24" s="82"/>
      <c r="D24" s="82"/>
      <c r="E24" s="120"/>
    </row>
    <row r="25" spans="1:6" s="14" customFormat="1" ht="14.1" customHeight="1">
      <c r="A25" s="42" t="s">
        <v>32</v>
      </c>
      <c r="B25" s="83" t="s">
        <v>33</v>
      </c>
      <c r="C25" s="83" t="s">
        <v>34</v>
      </c>
      <c r="D25" s="83" t="s">
        <v>35</v>
      </c>
      <c r="E25" s="121" t="s">
        <v>36</v>
      </c>
    </row>
    <row r="26" spans="1:6" ht="14.1" customHeight="1">
      <c r="A26" s="70" t="s">
        <v>40</v>
      </c>
      <c r="B26" s="82">
        <v>2</v>
      </c>
      <c r="C26" s="82">
        <v>1</v>
      </c>
      <c r="D26" s="93">
        <v>30</v>
      </c>
      <c r="E26" s="118">
        <f>B26*C26*D26</f>
        <v>60</v>
      </c>
    </row>
    <row r="27" spans="1:6" ht="14.1" customHeight="1">
      <c r="A27" s="91"/>
      <c r="B27" s="82"/>
      <c r="C27" s="82"/>
      <c r="D27" s="82"/>
      <c r="E27" s="123">
        <f>SUM(E26:E26)</f>
        <v>60</v>
      </c>
      <c r="F27" s="18"/>
    </row>
    <row r="28" spans="1:6" ht="14.1" customHeight="1">
      <c r="A28" s="91" t="s">
        <v>44</v>
      </c>
      <c r="B28" s="82"/>
      <c r="C28" s="82"/>
      <c r="D28" s="82"/>
      <c r="E28" s="120"/>
    </row>
    <row r="29" spans="1:6" s="14" customFormat="1" ht="14.1" customHeight="1">
      <c r="A29" s="29" t="s">
        <v>32</v>
      </c>
      <c r="B29" s="83"/>
      <c r="C29" s="83" t="s">
        <v>34</v>
      </c>
      <c r="D29" s="83" t="s">
        <v>35</v>
      </c>
      <c r="E29" s="121" t="s">
        <v>36</v>
      </c>
    </row>
    <row r="30" spans="1:6" ht="14.1" customHeight="1">
      <c r="A30" s="70" t="s">
        <v>73</v>
      </c>
      <c r="B30" s="82"/>
      <c r="C30" s="82">
        <v>15</v>
      </c>
      <c r="D30" s="93">
        <v>73</v>
      </c>
      <c r="E30" s="118">
        <f>C30*D30</f>
        <v>1095</v>
      </c>
    </row>
    <row r="31" spans="1:6" ht="14.1" customHeight="1">
      <c r="A31" s="70" t="s">
        <v>38</v>
      </c>
      <c r="B31" s="82"/>
      <c r="C31" s="82">
        <v>15</v>
      </c>
      <c r="D31" s="93">
        <v>80</v>
      </c>
      <c r="E31" s="118">
        <f>C31*D31</f>
        <v>1200</v>
      </c>
    </row>
    <row r="32" spans="1:6" ht="14.1" customHeight="1">
      <c r="A32" s="70" t="s">
        <v>45</v>
      </c>
      <c r="B32" s="82"/>
      <c r="C32" s="82">
        <v>15</v>
      </c>
      <c r="D32" s="93">
        <v>14</v>
      </c>
      <c r="E32" s="118">
        <f>C32*D32</f>
        <v>210</v>
      </c>
    </row>
    <row r="33" spans="1:6" ht="18" customHeight="1">
      <c r="A33" s="91"/>
      <c r="B33" s="82"/>
      <c r="C33" s="82"/>
      <c r="D33" s="93"/>
      <c r="E33" s="124">
        <f>SUM(E30:E32)</f>
        <v>2505</v>
      </c>
      <c r="F33" s="18"/>
    </row>
    <row r="34" spans="1:6" ht="14.1" customHeight="1">
      <c r="A34" s="91" t="s">
        <v>74</v>
      </c>
      <c r="B34" s="82"/>
      <c r="C34" s="82"/>
      <c r="D34" s="93"/>
      <c r="E34" s="124"/>
      <c r="F34" s="18"/>
    </row>
    <row r="35" spans="1:6" ht="14.1" customHeight="1">
      <c r="A35" s="29" t="s">
        <v>32</v>
      </c>
      <c r="B35" s="83"/>
      <c r="C35" s="83" t="s">
        <v>34</v>
      </c>
      <c r="D35" s="83" t="s">
        <v>35</v>
      </c>
      <c r="E35" s="121" t="s">
        <v>36</v>
      </c>
      <c r="F35" s="18"/>
    </row>
    <row r="36" spans="1:6" ht="14.1" customHeight="1">
      <c r="A36" s="70" t="s">
        <v>47</v>
      </c>
      <c r="B36" s="82"/>
      <c r="C36" s="82">
        <v>12</v>
      </c>
      <c r="D36" s="93">
        <v>60</v>
      </c>
      <c r="E36" s="118">
        <f t="shared" ref="E36:E43" si="0">C36*D36</f>
        <v>720</v>
      </c>
      <c r="F36" s="18"/>
    </row>
    <row r="37" spans="1:6" ht="14.1" customHeight="1">
      <c r="A37" s="70" t="s">
        <v>812</v>
      </c>
      <c r="B37" s="82"/>
      <c r="C37" s="82">
        <v>500</v>
      </c>
      <c r="D37" s="93">
        <v>1.5</v>
      </c>
      <c r="E37" s="118">
        <f t="shared" si="0"/>
        <v>750</v>
      </c>
      <c r="F37" s="18"/>
    </row>
    <row r="38" spans="1:6" ht="14.1" customHeight="1">
      <c r="A38" s="70" t="s">
        <v>78</v>
      </c>
      <c r="B38" s="82"/>
      <c r="C38" s="82">
        <v>18</v>
      </c>
      <c r="D38" s="93">
        <v>12</v>
      </c>
      <c r="E38" s="118">
        <f t="shared" si="0"/>
        <v>216</v>
      </c>
      <c r="F38" s="18"/>
    </row>
    <row r="39" spans="1:6" ht="14.1" customHeight="1">
      <c r="A39" s="554" t="s">
        <v>75</v>
      </c>
      <c r="B39" s="132"/>
      <c r="C39" s="132">
        <v>12</v>
      </c>
      <c r="D39" s="555">
        <v>15</v>
      </c>
      <c r="E39" s="118">
        <f t="shared" si="0"/>
        <v>180</v>
      </c>
      <c r="F39" s="18"/>
    </row>
    <row r="40" spans="1:6" ht="14.1" customHeight="1">
      <c r="A40" s="554" t="s">
        <v>76</v>
      </c>
      <c r="B40" s="132"/>
      <c r="C40" s="132">
        <v>26</v>
      </c>
      <c r="D40" s="555">
        <v>24</v>
      </c>
      <c r="E40" s="118">
        <f t="shared" si="0"/>
        <v>624</v>
      </c>
      <c r="F40" s="18"/>
    </row>
    <row r="41" spans="1:6" ht="14.1" customHeight="1">
      <c r="A41" s="554" t="s">
        <v>46</v>
      </c>
      <c r="B41" s="132"/>
      <c r="C41" s="132">
        <v>35</v>
      </c>
      <c r="D41" s="555">
        <v>150</v>
      </c>
      <c r="E41" s="556">
        <f t="shared" si="0"/>
        <v>5250</v>
      </c>
      <c r="F41" s="18"/>
    </row>
    <row r="42" spans="1:6" ht="14.1" customHeight="1">
      <c r="A42" s="554" t="s">
        <v>77</v>
      </c>
      <c r="B42" s="132"/>
      <c r="C42" s="132">
        <v>18</v>
      </c>
      <c r="D42" s="555">
        <v>10</v>
      </c>
      <c r="E42" s="556">
        <f t="shared" si="0"/>
        <v>180</v>
      </c>
      <c r="F42" s="18"/>
    </row>
    <row r="43" spans="1:6" ht="13.5" customHeight="1">
      <c r="A43" s="131" t="s">
        <v>813</v>
      </c>
      <c r="B43" s="132"/>
      <c r="C43" s="132">
        <v>36</v>
      </c>
      <c r="D43" s="132">
        <v>9</v>
      </c>
      <c r="E43" s="556">
        <f t="shared" si="0"/>
        <v>324</v>
      </c>
    </row>
    <row r="44" spans="1:6" ht="13.5" customHeight="1">
      <c r="A44" s="557"/>
      <c r="B44" s="558"/>
      <c r="C44" s="558"/>
      <c r="D44" s="558"/>
      <c r="E44" s="559">
        <f>SUM(E36:E43)</f>
        <v>8244</v>
      </c>
    </row>
    <row r="45" spans="1:6" ht="30" customHeight="1">
      <c r="A45" s="133" t="s">
        <v>1</v>
      </c>
      <c r="B45" s="134"/>
      <c r="C45" s="134"/>
      <c r="D45" s="134"/>
      <c r="E45" s="115">
        <f>SUM(E9,E16,E23,E27,E33,E44)</f>
        <v>36354</v>
      </c>
    </row>
    <row r="46" spans="1:6" ht="18.75" customHeight="1">
      <c r="A46" s="25"/>
      <c r="B46" s="25"/>
      <c r="C46" s="25"/>
      <c r="D46" s="25"/>
      <c r="E46" s="25"/>
    </row>
    <row r="47" spans="1:6" ht="18.75" customHeight="1">
      <c r="A47" s="25"/>
      <c r="B47" s="25"/>
      <c r="C47" s="25"/>
      <c r="D47" s="25"/>
      <c r="E47" s="25"/>
    </row>
    <row r="48" spans="1:6" ht="18.75" customHeight="1">
      <c r="A48" s="25"/>
      <c r="B48" s="25"/>
      <c r="C48" s="25"/>
      <c r="D48" s="25"/>
      <c r="E48" s="25"/>
    </row>
    <row r="49" spans="1:5" ht="18.75" customHeight="1">
      <c r="A49" s="25"/>
      <c r="B49" s="25"/>
      <c r="C49" s="25"/>
      <c r="D49" s="25"/>
      <c r="E49" s="25"/>
    </row>
    <row r="50" spans="1:5" ht="18.75" customHeight="1">
      <c r="A50" s="25"/>
      <c r="B50" s="25"/>
      <c r="C50" s="25"/>
      <c r="D50" s="25"/>
      <c r="E50" s="25"/>
    </row>
    <row r="51" spans="1:5" ht="18.75" customHeight="1">
      <c r="A51" s="25"/>
      <c r="B51" s="25"/>
      <c r="C51" s="25"/>
      <c r="D51" s="25"/>
      <c r="E51" s="25"/>
    </row>
    <row r="52" spans="1:5" ht="18.75" customHeight="1">
      <c r="A52" s="25"/>
      <c r="B52" s="25"/>
      <c r="C52" s="25"/>
      <c r="D52" s="25"/>
      <c r="E52" s="25"/>
    </row>
    <row r="53" spans="1:5" ht="18.75" customHeight="1">
      <c r="A53" s="25"/>
      <c r="B53" s="25"/>
      <c r="C53" s="25"/>
      <c r="D53" s="25"/>
      <c r="E53" s="25"/>
    </row>
    <row r="54" spans="1:5" ht="18.75" customHeight="1">
      <c r="A54" s="25"/>
      <c r="B54" s="25"/>
      <c r="C54" s="25"/>
      <c r="D54" s="25"/>
      <c r="E54" s="25"/>
    </row>
    <row r="55" spans="1:5" ht="18.75" customHeight="1">
      <c r="A55" s="25"/>
      <c r="B55" s="25"/>
      <c r="C55" s="25"/>
      <c r="D55" s="25"/>
      <c r="E55" s="25"/>
    </row>
    <row r="56" spans="1:5" ht="18.75" customHeight="1">
      <c r="A56" s="25"/>
      <c r="B56" s="25"/>
      <c r="C56" s="25"/>
      <c r="D56" s="25"/>
      <c r="E56" s="25"/>
    </row>
    <row r="57" spans="1:5" ht="18.75" customHeight="1">
      <c r="A57" s="25"/>
      <c r="B57" s="25"/>
      <c r="C57" s="25"/>
      <c r="D57" s="25"/>
      <c r="E57" s="25"/>
    </row>
    <row r="58" spans="1:5" ht="18.75" customHeight="1">
      <c r="A58" s="25"/>
      <c r="B58" s="25"/>
      <c r="C58" s="25"/>
      <c r="D58" s="25"/>
      <c r="E58" s="25"/>
    </row>
    <row r="59" spans="1:5" ht="18.75" customHeight="1">
      <c r="A59" s="25"/>
      <c r="B59" s="25"/>
      <c r="C59" s="25"/>
      <c r="D59" s="25"/>
      <c r="E59" s="25"/>
    </row>
    <row r="60" spans="1:5" ht="18.75" customHeight="1">
      <c r="A60" s="25"/>
      <c r="B60" s="25"/>
      <c r="C60" s="25"/>
      <c r="D60" s="25"/>
      <c r="E60" s="25"/>
    </row>
    <row r="61" spans="1:5" ht="18.75" customHeight="1">
      <c r="A61" s="25"/>
      <c r="B61" s="25"/>
      <c r="C61" s="25"/>
      <c r="D61" s="25"/>
      <c r="E61" s="25"/>
    </row>
    <row r="62" spans="1:5" ht="18.75" customHeight="1">
      <c r="A62" s="25"/>
      <c r="B62" s="25"/>
      <c r="C62" s="25"/>
      <c r="D62" s="25"/>
      <c r="E62" s="25"/>
    </row>
    <row r="63" spans="1:5" ht="18.75" customHeight="1">
      <c r="A63" s="25"/>
      <c r="B63" s="25"/>
      <c r="C63" s="25"/>
      <c r="D63" s="25"/>
      <c r="E63" s="25"/>
    </row>
    <row r="64" spans="1:5" ht="18.75" customHeight="1">
      <c r="A64" s="25"/>
      <c r="B64" s="25"/>
      <c r="C64" s="25"/>
      <c r="D64" s="25"/>
      <c r="E64" s="25"/>
    </row>
    <row r="65" spans="1:5" ht="18.75" customHeight="1">
      <c r="A65" s="25"/>
      <c r="B65" s="25"/>
      <c r="C65" s="25"/>
      <c r="D65" s="25"/>
      <c r="E65" s="25"/>
    </row>
    <row r="66" spans="1:5" ht="18.75" customHeight="1">
      <c r="A66" s="25"/>
      <c r="B66" s="25"/>
      <c r="C66" s="25"/>
      <c r="D66" s="25"/>
      <c r="E66" s="25"/>
    </row>
    <row r="67" spans="1:5" ht="18.75" customHeight="1">
      <c r="A67" s="25"/>
      <c r="B67" s="25"/>
      <c r="C67" s="25"/>
      <c r="D67" s="25"/>
      <c r="E67" s="25"/>
    </row>
    <row r="68" spans="1:5" ht="18.75" customHeight="1">
      <c r="A68" s="25"/>
      <c r="B68" s="25"/>
      <c r="C68" s="25"/>
      <c r="D68" s="25"/>
      <c r="E68" s="25"/>
    </row>
    <row r="69" spans="1:5" ht="18.75" customHeight="1">
      <c r="A69" s="25"/>
      <c r="B69" s="25"/>
      <c r="C69" s="25"/>
      <c r="D69" s="25"/>
      <c r="E69" s="25"/>
    </row>
    <row r="70" spans="1:5" ht="18.75" customHeight="1">
      <c r="A70" s="25"/>
      <c r="B70" s="25"/>
      <c r="C70" s="25"/>
      <c r="D70" s="25"/>
      <c r="E70" s="25"/>
    </row>
    <row r="71" spans="1:5" ht="18.75" customHeight="1">
      <c r="A71" s="25"/>
      <c r="B71" s="25"/>
      <c r="C71" s="25"/>
      <c r="D71" s="25"/>
      <c r="E71" s="25"/>
    </row>
    <row r="72" spans="1:5" ht="18.75" customHeight="1">
      <c r="A72" s="25"/>
      <c r="B72" s="25"/>
      <c r="C72" s="25"/>
      <c r="D72" s="25"/>
      <c r="E72" s="25"/>
    </row>
    <row r="73" spans="1:5" ht="18.75" customHeight="1">
      <c r="A73" s="25"/>
      <c r="B73" s="25"/>
      <c r="C73" s="25"/>
      <c r="D73" s="25"/>
      <c r="E73" s="25"/>
    </row>
    <row r="74" spans="1:5" ht="18.75" customHeight="1">
      <c r="A74" s="25"/>
      <c r="B74" s="25"/>
      <c r="C74" s="25"/>
      <c r="D74" s="25"/>
      <c r="E74" s="25"/>
    </row>
    <row r="75" spans="1:5" ht="18.75" customHeight="1">
      <c r="A75" s="25"/>
      <c r="B75" s="25"/>
      <c r="C75" s="25"/>
      <c r="D75" s="25"/>
      <c r="E75" s="25"/>
    </row>
    <row r="76" spans="1:5" ht="18.75" customHeight="1">
      <c r="A76" s="25"/>
      <c r="B76" s="25"/>
      <c r="C76" s="25"/>
      <c r="D76" s="25"/>
      <c r="E76" s="25"/>
    </row>
    <row r="77" spans="1:5" ht="18.75" customHeight="1">
      <c r="A77" s="25"/>
      <c r="B77" s="25"/>
      <c r="C77" s="25"/>
      <c r="D77" s="25"/>
      <c r="E77" s="25"/>
    </row>
    <row r="78" spans="1:5" ht="18.75" customHeight="1">
      <c r="A78" s="25"/>
      <c r="B78" s="25"/>
      <c r="C78" s="25"/>
      <c r="D78" s="25"/>
      <c r="E78" s="25"/>
    </row>
    <row r="79" spans="1:5" ht="18.75" customHeight="1">
      <c r="C79" s="6"/>
      <c r="D79" s="6"/>
    </row>
    <row r="80" spans="1:5" ht="18.75" customHeight="1">
      <c r="C80" s="6"/>
      <c r="D80" s="6"/>
    </row>
    <row r="81" spans="3:4" ht="18.75" customHeight="1">
      <c r="C81" s="6"/>
      <c r="D81" s="6"/>
    </row>
    <row r="82" spans="3:4" ht="18.75" customHeight="1">
      <c r="C82" s="6"/>
      <c r="D82" s="6"/>
    </row>
    <row r="83" spans="3:4" ht="18.75" customHeight="1">
      <c r="C83" s="6"/>
      <c r="D83" s="6"/>
    </row>
    <row r="84" spans="3:4" ht="18.75" customHeight="1">
      <c r="C84" s="6"/>
      <c r="D84" s="6"/>
    </row>
    <row r="85" spans="3:4" ht="18.75" customHeight="1">
      <c r="C85" s="6"/>
      <c r="D85" s="6"/>
    </row>
    <row r="86" spans="3:4" ht="18.75" customHeight="1">
      <c r="C86" s="6"/>
      <c r="D86" s="6"/>
    </row>
    <row r="87" spans="3:4" ht="18.75" customHeight="1">
      <c r="C87" s="6"/>
      <c r="D87" s="6"/>
    </row>
    <row r="88" spans="3:4" ht="18.75" customHeight="1">
      <c r="C88" s="6"/>
      <c r="D88" s="6"/>
    </row>
    <row r="89" spans="3:4" ht="18.75" customHeight="1">
      <c r="C89" s="6"/>
      <c r="D89" s="6"/>
    </row>
    <row r="90" spans="3:4" ht="18.75" customHeight="1">
      <c r="C90" s="6"/>
      <c r="D90" s="6"/>
    </row>
    <row r="91" spans="3:4" ht="18.75" customHeight="1">
      <c r="C91" s="6"/>
      <c r="D91" s="6"/>
    </row>
    <row r="92" spans="3:4" ht="18.75" customHeight="1">
      <c r="C92" s="6"/>
      <c r="D92" s="6"/>
    </row>
    <row r="93" spans="3:4" ht="18.75" customHeight="1">
      <c r="C93" s="6"/>
      <c r="D93" s="6"/>
    </row>
    <row r="94" spans="3:4" ht="18.75" customHeight="1">
      <c r="C94" s="6"/>
      <c r="D94" s="6"/>
    </row>
    <row r="95" spans="3:4" ht="18.75" customHeight="1">
      <c r="C95" s="6"/>
      <c r="D95" s="6"/>
    </row>
    <row r="96" spans="3:4" ht="18.75" customHeight="1">
      <c r="C96" s="6"/>
      <c r="D96" s="6"/>
    </row>
    <row r="97" spans="3:4" ht="18.75" customHeight="1">
      <c r="C97" s="6"/>
      <c r="D97" s="6"/>
    </row>
    <row r="98" spans="3:4" ht="18.75" customHeight="1">
      <c r="C98" s="6"/>
      <c r="D98" s="6"/>
    </row>
    <row r="99" spans="3:4" ht="18.75" customHeight="1">
      <c r="C99" s="6"/>
      <c r="D99" s="6"/>
    </row>
    <row r="100" spans="3:4" ht="18.75" customHeight="1">
      <c r="C100" s="6"/>
      <c r="D100" s="6"/>
    </row>
    <row r="101" spans="3:4" ht="18.75" customHeight="1">
      <c r="C101" s="6"/>
      <c r="D101" s="6"/>
    </row>
    <row r="102" spans="3:4" ht="18.75" customHeight="1">
      <c r="C102" s="6"/>
      <c r="D102" s="6"/>
    </row>
    <row r="103" spans="3:4" ht="18.75" customHeight="1">
      <c r="C103" s="6"/>
      <c r="D103" s="6"/>
    </row>
    <row r="104" spans="3:4" ht="18.75" customHeight="1">
      <c r="C104" s="6"/>
      <c r="D104" s="6"/>
    </row>
    <row r="105" spans="3:4" ht="18.75" customHeight="1">
      <c r="C105" s="6"/>
      <c r="D105" s="6"/>
    </row>
    <row r="106" spans="3:4" ht="18.75" customHeight="1">
      <c r="C106" s="6"/>
      <c r="D106" s="6"/>
    </row>
    <row r="107" spans="3:4" ht="18.75" customHeight="1">
      <c r="C107" s="6"/>
      <c r="D107" s="6"/>
    </row>
    <row r="108" spans="3:4" ht="18.75" customHeight="1">
      <c r="C108" s="6"/>
      <c r="D108" s="6"/>
    </row>
    <row r="109" spans="3:4" ht="18.75" customHeight="1">
      <c r="C109" s="6"/>
      <c r="D109" s="6"/>
    </row>
    <row r="110" spans="3:4" ht="18.75" customHeight="1">
      <c r="C110" s="6"/>
      <c r="D110" s="6"/>
    </row>
    <row r="111" spans="3:4" ht="18.75" customHeight="1">
      <c r="C111" s="6"/>
      <c r="D111" s="6"/>
    </row>
    <row r="112" spans="3:4" ht="18.75" customHeight="1">
      <c r="C112" s="6"/>
      <c r="D112" s="6"/>
    </row>
    <row r="113" spans="3:4" ht="18.75" customHeight="1">
      <c r="C113" s="6"/>
      <c r="D113" s="6"/>
    </row>
    <row r="114" spans="3:4" ht="18.75" customHeight="1">
      <c r="C114" s="6"/>
      <c r="D114" s="6"/>
    </row>
    <row r="115" spans="3:4" ht="18.75" customHeight="1">
      <c r="C115" s="6"/>
      <c r="D115" s="6"/>
    </row>
    <row r="116" spans="3:4" ht="18.75" customHeight="1">
      <c r="C116" s="6"/>
      <c r="D116" s="6"/>
    </row>
    <row r="117" spans="3:4" ht="18.75" customHeight="1">
      <c r="C117" s="6"/>
      <c r="D117" s="6"/>
    </row>
    <row r="118" spans="3:4" ht="18.75" customHeight="1">
      <c r="C118" s="6"/>
      <c r="D118" s="6"/>
    </row>
    <row r="119" spans="3:4" ht="18.75" customHeight="1">
      <c r="C119" s="6"/>
      <c r="D119" s="6"/>
    </row>
    <row r="120" spans="3:4" ht="18.75" customHeight="1">
      <c r="C120" s="6"/>
      <c r="D120" s="6"/>
    </row>
    <row r="121" spans="3:4" ht="18.75" customHeight="1">
      <c r="C121" s="6"/>
      <c r="D121" s="6"/>
    </row>
    <row r="122" spans="3:4" ht="18.75" customHeight="1">
      <c r="C122" s="6"/>
      <c r="D122" s="6"/>
    </row>
    <row r="123" spans="3:4" ht="18.75" customHeight="1">
      <c r="C123" s="6"/>
      <c r="D123" s="6"/>
    </row>
    <row r="124" spans="3:4" ht="18.75" customHeight="1">
      <c r="C124" s="6"/>
      <c r="D124" s="6"/>
    </row>
    <row r="125" spans="3:4" ht="18.75" customHeight="1">
      <c r="C125" s="6"/>
      <c r="D125" s="6"/>
    </row>
    <row r="126" spans="3:4" ht="18.75" customHeight="1">
      <c r="C126" s="6"/>
      <c r="D126" s="6"/>
    </row>
    <row r="127" spans="3:4" ht="18.75" customHeight="1">
      <c r="C127" s="6"/>
      <c r="D127" s="6"/>
    </row>
    <row r="128" spans="3:4" ht="18.75" customHeight="1">
      <c r="C128" s="6"/>
      <c r="D128" s="6"/>
    </row>
    <row r="129" spans="3:4" ht="18.75" customHeight="1">
      <c r="C129" s="6"/>
      <c r="D129" s="6"/>
    </row>
    <row r="130" spans="3:4" ht="18.75" customHeight="1">
      <c r="C130" s="6"/>
      <c r="D130" s="6"/>
    </row>
    <row r="131" spans="3:4" ht="18.75" customHeight="1">
      <c r="C131" s="6"/>
      <c r="D131" s="6"/>
    </row>
    <row r="132" spans="3:4" ht="18.75" customHeight="1">
      <c r="C132" s="6"/>
      <c r="D132" s="6"/>
    </row>
    <row r="133" spans="3:4" ht="18.75" customHeight="1">
      <c r="C133" s="6"/>
      <c r="D133" s="6"/>
    </row>
    <row r="134" spans="3:4" ht="18.75" customHeight="1">
      <c r="C134" s="6"/>
      <c r="D134" s="6"/>
    </row>
    <row r="135" spans="3:4" ht="18.75" customHeight="1">
      <c r="C135" s="6"/>
      <c r="D135" s="6"/>
    </row>
    <row r="136" spans="3:4" ht="18.75" customHeight="1">
      <c r="C136" s="6"/>
      <c r="D136" s="6"/>
    </row>
    <row r="137" spans="3:4" ht="18.75" customHeight="1">
      <c r="C137" s="6"/>
      <c r="D137" s="6"/>
    </row>
    <row r="138" spans="3:4" ht="18.75" customHeight="1">
      <c r="C138" s="6"/>
      <c r="D138" s="6"/>
    </row>
    <row r="139" spans="3:4" ht="18.75" customHeight="1">
      <c r="C139" s="6"/>
      <c r="D139" s="6"/>
    </row>
    <row r="140" spans="3:4" ht="18.75" customHeight="1">
      <c r="C140" s="6"/>
      <c r="D140" s="6"/>
    </row>
    <row r="141" spans="3:4" ht="18.75" customHeight="1">
      <c r="C141" s="6"/>
      <c r="D141" s="6"/>
    </row>
    <row r="142" spans="3:4" ht="18.75" customHeight="1">
      <c r="C142" s="6"/>
      <c r="D142" s="6"/>
    </row>
    <row r="143" spans="3:4" ht="18.75" customHeight="1">
      <c r="C143" s="6"/>
      <c r="D143" s="6"/>
    </row>
    <row r="144" spans="3:4" ht="18.75" customHeight="1">
      <c r="C144" s="6"/>
      <c r="D144" s="6"/>
    </row>
    <row r="145" spans="3:4" ht="18.75" customHeight="1">
      <c r="C145" s="6"/>
      <c r="D145" s="6"/>
    </row>
    <row r="146" spans="3:4" ht="18.75" customHeight="1">
      <c r="C146" s="6"/>
      <c r="D146" s="6"/>
    </row>
    <row r="147" spans="3:4" ht="18.75" customHeight="1">
      <c r="C147" s="6"/>
      <c r="D147" s="6"/>
    </row>
    <row r="148" spans="3:4" ht="18.75" customHeight="1">
      <c r="C148" s="6"/>
      <c r="D148" s="6"/>
    </row>
    <row r="149" spans="3:4" ht="18.75" customHeight="1">
      <c r="C149" s="6"/>
      <c r="D149" s="6"/>
    </row>
    <row r="150" spans="3:4" ht="18.75" customHeight="1">
      <c r="C150" s="6"/>
      <c r="D150" s="6"/>
    </row>
    <row r="151" spans="3:4" ht="18.75" customHeight="1">
      <c r="C151" s="6"/>
      <c r="D151" s="6"/>
    </row>
    <row r="152" spans="3:4" ht="18.75" customHeight="1">
      <c r="C152" s="6"/>
      <c r="D152" s="6"/>
    </row>
    <row r="153" spans="3:4" ht="18.75" customHeight="1">
      <c r="C153" s="6"/>
      <c r="D153" s="6"/>
    </row>
    <row r="154" spans="3:4" ht="18.75" customHeight="1">
      <c r="C154" s="6"/>
      <c r="D154" s="6"/>
    </row>
    <row r="155" spans="3:4" ht="18.75" customHeight="1">
      <c r="C155" s="6"/>
      <c r="D155" s="6"/>
    </row>
    <row r="156" spans="3:4" ht="18.75" customHeight="1">
      <c r="C156" s="6"/>
      <c r="D156" s="6"/>
    </row>
    <row r="157" spans="3:4" ht="18.75" customHeight="1">
      <c r="C157" s="6"/>
      <c r="D157" s="6"/>
    </row>
    <row r="158" spans="3:4" ht="18.75" customHeight="1">
      <c r="C158" s="6"/>
      <c r="D158" s="6"/>
    </row>
    <row r="159" spans="3:4" ht="18.75" customHeight="1">
      <c r="C159" s="6"/>
      <c r="D159" s="6"/>
    </row>
    <row r="160" spans="3:4" ht="18.75" customHeight="1">
      <c r="C160" s="6"/>
      <c r="D160" s="6"/>
    </row>
    <row r="161" spans="3:4" ht="18.75" customHeight="1">
      <c r="C161" s="6"/>
      <c r="D161" s="6"/>
    </row>
    <row r="162" spans="3:4" ht="18.75" customHeight="1">
      <c r="C162" s="6"/>
      <c r="D162" s="6"/>
    </row>
    <row r="163" spans="3:4" ht="18.75" customHeight="1">
      <c r="C163" s="6"/>
      <c r="D163" s="6"/>
    </row>
    <row r="164" spans="3:4" ht="18.75" customHeight="1">
      <c r="C164" s="6"/>
      <c r="D164" s="6"/>
    </row>
    <row r="165" spans="3:4" ht="18.75" customHeight="1">
      <c r="C165" s="6"/>
      <c r="D165" s="6"/>
    </row>
    <row r="166" spans="3:4" ht="18.75" customHeight="1">
      <c r="C166" s="6"/>
      <c r="D166" s="6"/>
    </row>
    <row r="167" spans="3:4" ht="18.75" customHeight="1">
      <c r="C167" s="6"/>
      <c r="D167" s="6"/>
    </row>
    <row r="168" spans="3:4" ht="18.75" customHeight="1">
      <c r="C168" s="6"/>
      <c r="D168" s="6"/>
    </row>
    <row r="169" spans="3:4" ht="18.75" customHeight="1">
      <c r="C169" s="6"/>
      <c r="D169" s="6"/>
    </row>
    <row r="170" spans="3:4" ht="18.75" customHeight="1">
      <c r="C170" s="6"/>
      <c r="D170" s="6"/>
    </row>
    <row r="171" spans="3:4" ht="18.75" customHeight="1">
      <c r="C171" s="6"/>
      <c r="D171" s="6"/>
    </row>
    <row r="172" spans="3:4" ht="18.75" customHeight="1">
      <c r="C172" s="6"/>
      <c r="D172" s="6"/>
    </row>
    <row r="173" spans="3:4" ht="18.75" customHeight="1">
      <c r="C173" s="6"/>
      <c r="D173" s="6"/>
    </row>
    <row r="174" spans="3:4" ht="18.75" customHeight="1">
      <c r="C174" s="6"/>
      <c r="D174" s="6"/>
    </row>
    <row r="175" spans="3:4" ht="18.75" customHeight="1">
      <c r="C175" s="6"/>
      <c r="D175" s="6"/>
    </row>
    <row r="176" spans="3:4" ht="18.75" customHeight="1">
      <c r="C176" s="6"/>
      <c r="D176" s="6"/>
    </row>
    <row r="177" spans="3:4" ht="18.75" customHeight="1">
      <c r="C177" s="6"/>
      <c r="D177" s="6"/>
    </row>
  </sheetData>
  <mergeCells count="1">
    <mergeCell ref="A1:B1"/>
  </mergeCells>
  <phoneticPr fontId="43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&amp;L&amp;Z&amp;F.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14" workbookViewId="0">
      <selection activeCell="A14" sqref="A1:IV65536"/>
    </sheetView>
  </sheetViews>
  <sheetFormatPr defaultColWidth="11.28515625" defaultRowHeight="12.75"/>
  <cols>
    <col min="1" max="1" width="5.42578125" style="673" customWidth="1"/>
    <col min="2" max="2" width="29" style="570" customWidth="1"/>
    <col min="3" max="3" width="12.85546875" style="570" customWidth="1"/>
    <col min="4" max="4" width="11.28515625" style="570" customWidth="1"/>
    <col min="5" max="6" width="8.42578125" style="570" customWidth="1"/>
    <col min="7" max="7" width="12.5703125" style="570" customWidth="1"/>
    <col min="8" max="16384" width="11.28515625" style="570"/>
  </cols>
  <sheetData>
    <row r="1" spans="1:7" s="638" customFormat="1" ht="14.25" customHeight="1" thickBot="1">
      <c r="A1" s="680" t="s">
        <v>101</v>
      </c>
      <c r="B1" s="684" t="s">
        <v>0</v>
      </c>
      <c r="C1" s="690" t="s">
        <v>933</v>
      </c>
      <c r="D1" s="636" t="s">
        <v>935</v>
      </c>
      <c r="E1" s="636" t="s">
        <v>949</v>
      </c>
      <c r="F1" s="636">
        <v>39258</v>
      </c>
      <c r="G1" s="637" t="s">
        <v>929</v>
      </c>
    </row>
    <row r="2" spans="1:7" ht="11.25" customHeight="1">
      <c r="A2" s="639">
        <v>407</v>
      </c>
      <c r="B2" s="685" t="s">
        <v>355</v>
      </c>
      <c r="C2" s="691">
        <v>70805</v>
      </c>
      <c r="D2" s="640">
        <v>29195</v>
      </c>
      <c r="E2" s="640"/>
      <c r="F2" s="640"/>
      <c r="G2" s="640">
        <f>C2+E2+D2</f>
        <v>100000</v>
      </c>
    </row>
    <row r="3" spans="1:7" ht="11.25" customHeight="1">
      <c r="A3" s="641">
        <v>410</v>
      </c>
      <c r="B3" s="686" t="s">
        <v>354</v>
      </c>
      <c r="C3" s="692">
        <v>1555000</v>
      </c>
      <c r="D3" s="640">
        <v>32685</v>
      </c>
      <c r="E3" s="643"/>
      <c r="F3" s="640"/>
      <c r="G3" s="640">
        <f t="shared" ref="G3:G14" si="0">C3+E3+D3</f>
        <v>1587685</v>
      </c>
    </row>
    <row r="4" spans="1:7" ht="11.25" customHeight="1">
      <c r="A4" s="641">
        <v>415</v>
      </c>
      <c r="B4" s="686" t="s">
        <v>830</v>
      </c>
      <c r="C4" s="692">
        <v>1326000</v>
      </c>
      <c r="D4" s="640"/>
      <c r="E4" s="643"/>
      <c r="F4" s="640"/>
      <c r="G4" s="640">
        <f t="shared" si="0"/>
        <v>1326000</v>
      </c>
    </row>
    <row r="5" spans="1:7" ht="11.25" customHeight="1">
      <c r="A5" s="641">
        <v>420</v>
      </c>
      <c r="B5" s="687" t="s">
        <v>358</v>
      </c>
      <c r="C5" s="693">
        <v>15000</v>
      </c>
      <c r="D5" s="645"/>
      <c r="E5" s="644"/>
      <c r="F5" s="645"/>
      <c r="G5" s="640">
        <f t="shared" si="0"/>
        <v>15000</v>
      </c>
    </row>
    <row r="6" spans="1:7" ht="11.25" customHeight="1">
      <c r="A6" s="646">
        <v>435</v>
      </c>
      <c r="B6" s="687" t="s">
        <v>357</v>
      </c>
      <c r="C6" s="693">
        <v>2200</v>
      </c>
      <c r="D6" s="645"/>
      <c r="E6" s="644"/>
      <c r="F6" s="645"/>
      <c r="G6" s="640">
        <f t="shared" si="0"/>
        <v>2200</v>
      </c>
    </row>
    <row r="7" spans="1:7" ht="11.25" customHeight="1">
      <c r="A7" s="646">
        <v>455</v>
      </c>
      <c r="B7" s="687" t="s">
        <v>930</v>
      </c>
      <c r="C7" s="693"/>
      <c r="D7" s="645"/>
      <c r="E7" s="644">
        <v>500000</v>
      </c>
      <c r="F7" s="645"/>
      <c r="G7" s="640">
        <f t="shared" si="0"/>
        <v>500000</v>
      </c>
    </row>
    <row r="8" spans="1:7" ht="11.25" customHeight="1">
      <c r="A8" s="646">
        <v>460</v>
      </c>
      <c r="B8" s="687" t="s">
        <v>356</v>
      </c>
      <c r="C8" s="693">
        <v>2000</v>
      </c>
      <c r="D8" s="645"/>
      <c r="E8" s="644"/>
      <c r="F8" s="645"/>
      <c r="G8" s="640">
        <f t="shared" si="0"/>
        <v>2000</v>
      </c>
    </row>
    <row r="9" spans="1:7" ht="11.25" customHeight="1">
      <c r="A9" s="646">
        <v>470</v>
      </c>
      <c r="B9" s="687" t="s">
        <v>352</v>
      </c>
      <c r="C9" s="693">
        <v>55000</v>
      </c>
      <c r="D9" s="645">
        <v>17000</v>
      </c>
      <c r="E9" s="644"/>
      <c r="F9" s="645"/>
      <c r="G9" s="640">
        <f t="shared" si="0"/>
        <v>72000</v>
      </c>
    </row>
    <row r="10" spans="1:7" ht="11.25" customHeight="1">
      <c r="A10" s="646">
        <v>475</v>
      </c>
      <c r="B10" s="687" t="s">
        <v>350</v>
      </c>
      <c r="C10" s="693">
        <v>1500</v>
      </c>
      <c r="D10" s="645">
        <v>300000</v>
      </c>
      <c r="E10" s="644">
        <v>90000</v>
      </c>
      <c r="F10" s="645"/>
      <c r="G10" s="640">
        <f t="shared" si="0"/>
        <v>391500</v>
      </c>
    </row>
    <row r="11" spans="1:7" ht="11.25" customHeight="1">
      <c r="A11" s="646">
        <v>480</v>
      </c>
      <c r="B11" s="688" t="s">
        <v>353</v>
      </c>
      <c r="C11" s="692">
        <v>10000</v>
      </c>
      <c r="D11" s="640"/>
      <c r="E11" s="643"/>
      <c r="F11" s="640"/>
      <c r="G11" s="640">
        <f t="shared" si="0"/>
        <v>10000</v>
      </c>
    </row>
    <row r="12" spans="1:7" ht="11.25" customHeight="1">
      <c r="A12" s="646">
        <v>485</v>
      </c>
      <c r="B12" s="688" t="s">
        <v>931</v>
      </c>
      <c r="C12" s="692">
        <v>0</v>
      </c>
      <c r="D12" s="640">
        <v>18775</v>
      </c>
      <c r="E12" s="643"/>
      <c r="F12" s="640"/>
      <c r="G12" s="640">
        <f t="shared" si="0"/>
        <v>18775</v>
      </c>
    </row>
    <row r="13" spans="1:7" ht="11.25" customHeight="1">
      <c r="A13" s="646">
        <v>495</v>
      </c>
      <c r="B13" s="687" t="s">
        <v>829</v>
      </c>
      <c r="C13" s="693">
        <v>99355</v>
      </c>
      <c r="D13" s="645">
        <v>-3250</v>
      </c>
      <c r="E13" s="644"/>
      <c r="F13" s="645"/>
      <c r="G13" s="640">
        <f t="shared" si="0"/>
        <v>96105</v>
      </c>
    </row>
    <row r="14" spans="1:7" ht="11.25" customHeight="1">
      <c r="A14" s="648">
        <v>499</v>
      </c>
      <c r="B14" s="689" t="s">
        <v>351</v>
      </c>
      <c r="C14" s="694">
        <v>135000</v>
      </c>
      <c r="D14" s="650">
        <v>-125000</v>
      </c>
      <c r="E14" s="649">
        <v>8500</v>
      </c>
      <c r="F14" s="650"/>
      <c r="G14" s="640">
        <f t="shared" si="0"/>
        <v>18500</v>
      </c>
    </row>
    <row r="15" spans="1:7" ht="12" customHeight="1">
      <c r="A15" s="681"/>
      <c r="B15" s="682" t="s">
        <v>1</v>
      </c>
      <c r="C15" s="676">
        <f>SUM(C2:C14)</f>
        <v>3271860</v>
      </c>
      <c r="D15" s="676">
        <f>SUM(D2:D14)</f>
        <v>269405</v>
      </c>
      <c r="E15" s="676">
        <f>SUM(E2:E14)</f>
        <v>598500</v>
      </c>
      <c r="F15" s="676"/>
      <c r="G15" s="677">
        <f>SUM(G2:G14)</f>
        <v>4139765</v>
      </c>
    </row>
    <row r="16" spans="1:7" ht="13.5" customHeight="1">
      <c r="A16" s="679"/>
      <c r="B16" s="683" t="s">
        <v>932</v>
      </c>
      <c r="C16" s="675"/>
      <c r="D16" s="675"/>
      <c r="E16" s="675"/>
      <c r="F16" s="675"/>
      <c r="G16" s="678"/>
    </row>
    <row r="17" spans="1:7" ht="11.25" customHeight="1">
      <c r="A17" s="651">
        <v>501</v>
      </c>
      <c r="B17" s="695" t="s">
        <v>170</v>
      </c>
      <c r="C17" s="652">
        <v>12546</v>
      </c>
      <c r="D17" s="698">
        <v>434</v>
      </c>
      <c r="E17" s="652"/>
      <c r="F17" s="752"/>
      <c r="G17" s="740">
        <f>C17+E17+D17</f>
        <v>12980</v>
      </c>
    </row>
    <row r="18" spans="1:7" ht="12" customHeight="1">
      <c r="A18" s="654">
        <v>502</v>
      </c>
      <c r="B18" s="688" t="s">
        <v>92</v>
      </c>
      <c r="C18" s="655">
        <v>26600</v>
      </c>
      <c r="D18" s="699">
        <v>6000</v>
      </c>
      <c r="E18" s="642"/>
      <c r="F18" s="686"/>
      <c r="G18" s="644">
        <f t="shared" ref="G18:G61" si="1">C18+E18+D18</f>
        <v>32600</v>
      </c>
    </row>
    <row r="19" spans="1:7" ht="12" customHeight="1">
      <c r="A19" s="654">
        <v>503</v>
      </c>
      <c r="B19" s="688" t="s">
        <v>14</v>
      </c>
      <c r="C19" s="657">
        <v>15580</v>
      </c>
      <c r="D19" s="662"/>
      <c r="E19" s="657"/>
      <c r="F19" s="664"/>
      <c r="G19" s="644">
        <f t="shared" si="1"/>
        <v>15580</v>
      </c>
    </row>
    <row r="20" spans="1:7" ht="12" customHeight="1">
      <c r="A20" s="641">
        <v>601</v>
      </c>
      <c r="B20" s="688" t="s">
        <v>322</v>
      </c>
      <c r="C20" s="657">
        <v>495309</v>
      </c>
      <c r="D20" s="662">
        <v>-372953.19</v>
      </c>
      <c r="E20" s="657"/>
      <c r="F20" s="664"/>
      <c r="G20" s="644">
        <f t="shared" si="1"/>
        <v>122355.81</v>
      </c>
    </row>
    <row r="21" spans="1:7" ht="12" customHeight="1">
      <c r="A21" s="654">
        <v>602</v>
      </c>
      <c r="B21" s="696" t="s">
        <v>3</v>
      </c>
      <c r="C21" s="659">
        <v>5500</v>
      </c>
      <c r="D21" s="700"/>
      <c r="E21" s="659"/>
      <c r="F21" s="753"/>
      <c r="G21" s="644">
        <f t="shared" si="1"/>
        <v>5500</v>
      </c>
    </row>
    <row r="22" spans="1:7" ht="12" customHeight="1">
      <c r="A22" s="654">
        <v>603</v>
      </c>
      <c r="B22" s="696" t="s">
        <v>216</v>
      </c>
      <c r="C22" s="660">
        <v>67719</v>
      </c>
      <c r="D22" s="661">
        <v>34815</v>
      </c>
      <c r="E22" s="660"/>
      <c r="F22" s="663"/>
      <c r="G22" s="644">
        <f t="shared" si="1"/>
        <v>102534</v>
      </c>
    </row>
    <row r="23" spans="1:7" ht="12" customHeight="1">
      <c r="A23" s="641">
        <v>604</v>
      </c>
      <c r="B23" s="688" t="s">
        <v>2</v>
      </c>
      <c r="C23" s="660">
        <v>24000</v>
      </c>
      <c r="D23" s="661"/>
      <c r="E23" s="660"/>
      <c r="F23" s="663"/>
      <c r="G23" s="644">
        <f t="shared" si="1"/>
        <v>24000</v>
      </c>
    </row>
    <row r="24" spans="1:7" ht="12" customHeight="1">
      <c r="A24" s="654">
        <v>605</v>
      </c>
      <c r="B24" s="697" t="s">
        <v>122</v>
      </c>
      <c r="C24" s="660">
        <v>8535</v>
      </c>
      <c r="D24" s="661"/>
      <c r="E24" s="660"/>
      <c r="F24" s="663"/>
      <c r="G24" s="644">
        <f t="shared" si="1"/>
        <v>8535</v>
      </c>
    </row>
    <row r="25" spans="1:7" ht="12" customHeight="1">
      <c r="A25" s="654">
        <v>606</v>
      </c>
      <c r="B25" s="697" t="s">
        <v>104</v>
      </c>
      <c r="C25" s="660">
        <v>27732</v>
      </c>
      <c r="D25" s="661"/>
      <c r="E25" s="660"/>
      <c r="F25" s="663"/>
      <c r="G25" s="644">
        <f t="shared" si="1"/>
        <v>27732</v>
      </c>
    </row>
    <row r="26" spans="1:7" ht="12" customHeight="1">
      <c r="A26" s="654">
        <v>607</v>
      </c>
      <c r="B26" s="696" t="s">
        <v>105</v>
      </c>
      <c r="C26" s="660">
        <v>20000</v>
      </c>
      <c r="D26" s="661"/>
      <c r="E26" s="660"/>
      <c r="F26" s="663"/>
      <c r="G26" s="644">
        <f t="shared" si="1"/>
        <v>20000</v>
      </c>
    </row>
    <row r="27" spans="1:7" ht="12" customHeight="1">
      <c r="A27" s="654">
        <v>608</v>
      </c>
      <c r="B27" s="696" t="s">
        <v>217</v>
      </c>
      <c r="C27" s="660">
        <v>49500</v>
      </c>
      <c r="D27" s="661"/>
      <c r="E27" s="660"/>
      <c r="F27" s="663"/>
      <c r="G27" s="644">
        <f t="shared" si="1"/>
        <v>49500</v>
      </c>
    </row>
    <row r="28" spans="1:7" ht="12" customHeight="1">
      <c r="A28" s="654">
        <v>609</v>
      </c>
      <c r="B28" s="696" t="s">
        <v>87</v>
      </c>
      <c r="C28" s="660">
        <v>69229</v>
      </c>
      <c r="D28" s="661">
        <v>3996</v>
      </c>
      <c r="E28" s="660"/>
      <c r="F28" s="663"/>
      <c r="G28" s="644">
        <f t="shared" si="1"/>
        <v>73225</v>
      </c>
    </row>
    <row r="29" spans="1:7" ht="12" customHeight="1">
      <c r="A29" s="654">
        <v>610</v>
      </c>
      <c r="B29" s="696" t="s">
        <v>13</v>
      </c>
      <c r="C29" s="660">
        <v>5662</v>
      </c>
      <c r="D29" s="661"/>
      <c r="E29" s="660"/>
      <c r="F29" s="663"/>
      <c r="G29" s="644">
        <f t="shared" si="1"/>
        <v>5662</v>
      </c>
    </row>
    <row r="30" spans="1:7" ht="12" customHeight="1">
      <c r="A30" s="654">
        <v>611</v>
      </c>
      <c r="B30" s="696" t="s">
        <v>7</v>
      </c>
      <c r="C30" s="660">
        <v>4479</v>
      </c>
      <c r="D30" s="661"/>
      <c r="E30" s="660"/>
      <c r="F30" s="663"/>
      <c r="G30" s="644">
        <f t="shared" si="1"/>
        <v>4479</v>
      </c>
    </row>
    <row r="31" spans="1:7" ht="12" customHeight="1">
      <c r="A31" s="654">
        <v>612</v>
      </c>
      <c r="B31" s="611" t="s">
        <v>99</v>
      </c>
      <c r="C31" s="644">
        <v>970</v>
      </c>
      <c r="D31" s="660">
        <v>2990</v>
      </c>
      <c r="E31" s="660"/>
      <c r="F31" s="663"/>
      <c r="G31" s="644">
        <f t="shared" si="1"/>
        <v>3960</v>
      </c>
    </row>
    <row r="32" spans="1:7" ht="12" customHeight="1">
      <c r="A32" s="654">
        <v>613</v>
      </c>
      <c r="B32" s="611" t="s">
        <v>360</v>
      </c>
      <c r="C32" s="660">
        <v>19463</v>
      </c>
      <c r="D32" s="661">
        <v>-2600</v>
      </c>
      <c r="E32" s="660"/>
      <c r="F32" s="663"/>
      <c r="G32" s="644">
        <f t="shared" si="1"/>
        <v>16863</v>
      </c>
    </row>
    <row r="33" spans="1:7" ht="12" customHeight="1">
      <c r="A33" s="654">
        <v>631</v>
      </c>
      <c r="B33" s="611" t="s">
        <v>6</v>
      </c>
      <c r="C33" s="660">
        <v>6170</v>
      </c>
      <c r="D33" s="661">
        <v>8000</v>
      </c>
      <c r="E33" s="660"/>
      <c r="F33" s="663"/>
      <c r="G33" s="644">
        <f t="shared" si="1"/>
        <v>14170</v>
      </c>
    </row>
    <row r="34" spans="1:7" ht="12" customHeight="1">
      <c r="A34" s="654">
        <v>632</v>
      </c>
      <c r="B34" s="647" t="s">
        <v>129</v>
      </c>
      <c r="C34" s="657">
        <v>23400</v>
      </c>
      <c r="D34" s="662"/>
      <c r="E34" s="657"/>
      <c r="F34" s="664"/>
      <c r="G34" s="644">
        <f t="shared" si="1"/>
        <v>23400</v>
      </c>
    </row>
    <row r="35" spans="1:7" ht="12" customHeight="1">
      <c r="A35" s="654">
        <v>633</v>
      </c>
      <c r="B35" s="611" t="s">
        <v>90</v>
      </c>
      <c r="C35" s="660">
        <v>18075</v>
      </c>
      <c r="D35" s="661">
        <v>300</v>
      </c>
      <c r="E35" s="660"/>
      <c r="F35" s="663"/>
      <c r="G35" s="644">
        <f t="shared" si="1"/>
        <v>18375</v>
      </c>
    </row>
    <row r="36" spans="1:7" ht="12" customHeight="1">
      <c r="A36" s="654">
        <v>634</v>
      </c>
      <c r="B36" s="611" t="s">
        <v>223</v>
      </c>
      <c r="C36" s="660">
        <v>49461</v>
      </c>
      <c r="D36" s="661"/>
      <c r="E36" s="660"/>
      <c r="F36" s="663"/>
      <c r="G36" s="644">
        <f t="shared" si="1"/>
        <v>49461</v>
      </c>
    </row>
    <row r="37" spans="1:7" ht="12" customHeight="1">
      <c r="A37" s="654">
        <v>641</v>
      </c>
      <c r="B37" s="611" t="s">
        <v>89</v>
      </c>
      <c r="C37" s="660">
        <v>447256</v>
      </c>
      <c r="D37" s="661">
        <v>4625</v>
      </c>
      <c r="E37" s="660"/>
      <c r="F37" s="663"/>
      <c r="G37" s="644">
        <f t="shared" si="1"/>
        <v>451881</v>
      </c>
    </row>
    <row r="38" spans="1:7" ht="12" customHeight="1">
      <c r="A38" s="654">
        <v>642</v>
      </c>
      <c r="B38" s="611" t="s">
        <v>9</v>
      </c>
      <c r="C38" s="660">
        <v>1581330</v>
      </c>
      <c r="D38" s="661">
        <v>-16360</v>
      </c>
      <c r="E38" s="660"/>
      <c r="F38" s="663"/>
      <c r="G38" s="644">
        <f t="shared" si="1"/>
        <v>1564970</v>
      </c>
    </row>
    <row r="39" spans="1:7" ht="12" customHeight="1">
      <c r="A39" s="654">
        <v>643</v>
      </c>
      <c r="B39" s="611" t="s">
        <v>135</v>
      </c>
      <c r="C39" s="660">
        <v>4200</v>
      </c>
      <c r="D39" s="661">
        <v>1140</v>
      </c>
      <c r="E39" s="660"/>
      <c r="F39" s="663"/>
      <c r="G39" s="644">
        <f t="shared" si="1"/>
        <v>5340</v>
      </c>
    </row>
    <row r="40" spans="1:7" ht="12" customHeight="1">
      <c r="A40" s="654">
        <v>644</v>
      </c>
      <c r="B40" s="611" t="s">
        <v>95</v>
      </c>
      <c r="C40" s="660">
        <v>5852</v>
      </c>
      <c r="D40" s="661"/>
      <c r="E40" s="660"/>
      <c r="F40" s="663"/>
      <c r="G40" s="644">
        <f t="shared" si="1"/>
        <v>5852</v>
      </c>
    </row>
    <row r="41" spans="1:7" ht="12" customHeight="1">
      <c r="A41" s="654">
        <v>645</v>
      </c>
      <c r="B41" s="611" t="s">
        <v>817</v>
      </c>
      <c r="C41" s="660">
        <v>1475</v>
      </c>
      <c r="D41" s="661"/>
      <c r="E41" s="660"/>
      <c r="F41" s="663"/>
      <c r="G41" s="644">
        <f t="shared" si="1"/>
        <v>1475</v>
      </c>
    </row>
    <row r="42" spans="1:7" ht="12" customHeight="1">
      <c r="A42" s="654">
        <v>651</v>
      </c>
      <c r="B42" s="611" t="s">
        <v>88</v>
      </c>
      <c r="C42" s="660">
        <v>33950</v>
      </c>
      <c r="D42" s="661"/>
      <c r="E42" s="660"/>
      <c r="F42" s="663"/>
      <c r="G42" s="644">
        <f t="shared" si="1"/>
        <v>33950</v>
      </c>
    </row>
    <row r="43" spans="1:7" ht="12" customHeight="1">
      <c r="A43" s="654">
        <v>652</v>
      </c>
      <c r="B43" s="611" t="s">
        <v>79</v>
      </c>
      <c r="C43" s="663">
        <v>13650</v>
      </c>
      <c r="D43" s="660"/>
      <c r="E43" s="660"/>
      <c r="F43" s="663"/>
      <c r="G43" s="644">
        <f t="shared" si="1"/>
        <v>13650</v>
      </c>
    </row>
    <row r="44" spans="1:7" ht="12" customHeight="1">
      <c r="A44" s="654">
        <v>653</v>
      </c>
      <c r="B44" s="611" t="s">
        <v>93</v>
      </c>
      <c r="C44" s="663">
        <v>10720</v>
      </c>
      <c r="D44" s="660"/>
      <c r="E44" s="660"/>
      <c r="F44" s="663"/>
      <c r="G44" s="644">
        <f t="shared" si="1"/>
        <v>10720</v>
      </c>
    </row>
    <row r="45" spans="1:7" ht="12" customHeight="1">
      <c r="A45" s="654">
        <v>654</v>
      </c>
      <c r="B45" s="611" t="s">
        <v>10</v>
      </c>
      <c r="C45" s="664">
        <v>1175</v>
      </c>
      <c r="D45" s="657"/>
      <c r="E45" s="657"/>
      <c r="F45" s="664"/>
      <c r="G45" s="644">
        <f t="shared" si="1"/>
        <v>1175</v>
      </c>
    </row>
    <row r="46" spans="1:7" ht="12" customHeight="1">
      <c r="A46" s="654">
        <v>655</v>
      </c>
      <c r="B46" s="611" t="s">
        <v>91</v>
      </c>
      <c r="C46" s="663">
        <v>2780</v>
      </c>
      <c r="D46" s="660"/>
      <c r="E46" s="660"/>
      <c r="F46" s="663"/>
      <c r="G46" s="644">
        <f t="shared" si="1"/>
        <v>2780</v>
      </c>
    </row>
    <row r="47" spans="1:7" ht="12" customHeight="1">
      <c r="A47" s="654">
        <v>656</v>
      </c>
      <c r="B47" s="611" t="s">
        <v>12</v>
      </c>
      <c r="C47" s="663">
        <v>15590</v>
      </c>
      <c r="D47" s="660"/>
      <c r="E47" s="660"/>
      <c r="F47" s="663"/>
      <c r="G47" s="644">
        <f t="shared" si="1"/>
        <v>15590</v>
      </c>
    </row>
    <row r="48" spans="1:7" ht="12" customHeight="1">
      <c r="A48" s="654">
        <v>657</v>
      </c>
      <c r="B48" s="611" t="s">
        <v>8</v>
      </c>
      <c r="C48" s="663">
        <v>2360</v>
      </c>
      <c r="D48" s="660"/>
      <c r="E48" s="660"/>
      <c r="F48" s="663"/>
      <c r="G48" s="644">
        <f t="shared" si="1"/>
        <v>2360</v>
      </c>
    </row>
    <row r="49" spans="1:7" ht="12" customHeight="1">
      <c r="A49" s="654">
        <v>658</v>
      </c>
      <c r="B49" s="611" t="s">
        <v>346</v>
      </c>
      <c r="C49" s="663">
        <v>24878</v>
      </c>
      <c r="D49" s="660">
        <v>-3500</v>
      </c>
      <c r="E49" s="660"/>
      <c r="F49" s="663"/>
      <c r="G49" s="644">
        <f t="shared" si="1"/>
        <v>21378</v>
      </c>
    </row>
    <row r="50" spans="1:7" ht="12" customHeight="1">
      <c r="A50" s="654">
        <v>659</v>
      </c>
      <c r="B50" s="611" t="s">
        <v>168</v>
      </c>
      <c r="C50" s="664">
        <v>40250</v>
      </c>
      <c r="D50" s="657"/>
      <c r="E50" s="657"/>
      <c r="F50" s="664">
        <v>12000</v>
      </c>
      <c r="G50" s="644">
        <f>C50+E50+D50+F50</f>
        <v>52250</v>
      </c>
    </row>
    <row r="51" spans="1:7" ht="12" customHeight="1">
      <c r="A51" s="654">
        <v>660</v>
      </c>
      <c r="B51" s="611" t="s">
        <v>169</v>
      </c>
      <c r="C51" s="664">
        <v>6100</v>
      </c>
      <c r="D51" s="657">
        <v>700</v>
      </c>
      <c r="E51" s="657"/>
      <c r="F51" s="664"/>
      <c r="G51" s="644">
        <f t="shared" si="1"/>
        <v>6800</v>
      </c>
    </row>
    <row r="52" spans="1:7" ht="12" customHeight="1">
      <c r="A52" s="654">
        <v>661</v>
      </c>
      <c r="B52" s="611" t="s">
        <v>4</v>
      </c>
      <c r="C52" s="663">
        <v>16450</v>
      </c>
      <c r="D52" s="660"/>
      <c r="E52" s="660"/>
      <c r="F52" s="663"/>
      <c r="G52" s="644">
        <f t="shared" si="1"/>
        <v>16450</v>
      </c>
    </row>
    <row r="53" spans="1:7" ht="12" customHeight="1">
      <c r="A53" s="654">
        <v>662</v>
      </c>
      <c r="B53" s="611" t="s">
        <v>5</v>
      </c>
      <c r="C53" s="663">
        <v>50800</v>
      </c>
      <c r="D53" s="660">
        <v>17000</v>
      </c>
      <c r="E53" s="660"/>
      <c r="F53" s="663"/>
      <c r="G53" s="644">
        <f t="shared" si="1"/>
        <v>67800</v>
      </c>
    </row>
    <row r="54" spans="1:7" ht="12" customHeight="1">
      <c r="A54" s="654">
        <v>663</v>
      </c>
      <c r="B54" s="611" t="s">
        <v>22</v>
      </c>
      <c r="C54" s="663">
        <v>373648</v>
      </c>
      <c r="D54" s="660"/>
      <c r="E54" s="660"/>
      <c r="F54" s="663"/>
      <c r="G54" s="644">
        <f t="shared" si="1"/>
        <v>373648</v>
      </c>
    </row>
    <row r="55" spans="1:7" ht="12" customHeight="1">
      <c r="A55" s="654">
        <v>664</v>
      </c>
      <c r="B55" s="611" t="s">
        <v>171</v>
      </c>
      <c r="C55" s="663">
        <v>3375</v>
      </c>
      <c r="D55" s="660"/>
      <c r="E55" s="660"/>
      <c r="F55" s="663"/>
      <c r="G55" s="644">
        <f t="shared" si="1"/>
        <v>3375</v>
      </c>
    </row>
    <row r="56" spans="1:7" ht="12" customHeight="1">
      <c r="A56" s="654">
        <v>665</v>
      </c>
      <c r="B56" s="611" t="s">
        <v>859</v>
      </c>
      <c r="C56" s="663">
        <v>23000</v>
      </c>
      <c r="D56" s="660">
        <v>-8000</v>
      </c>
      <c r="E56" s="660"/>
      <c r="F56" s="663"/>
      <c r="G56" s="644">
        <f t="shared" si="1"/>
        <v>15000</v>
      </c>
    </row>
    <row r="57" spans="1:7" ht="12" customHeight="1">
      <c r="A57" s="654">
        <v>666</v>
      </c>
      <c r="B57" s="611" t="s">
        <v>882</v>
      </c>
      <c r="C57" s="665">
        <v>0</v>
      </c>
      <c r="D57" s="666">
        <v>15000</v>
      </c>
      <c r="E57" s="667"/>
      <c r="F57" s="754"/>
      <c r="G57" s="739">
        <f t="shared" si="1"/>
        <v>15000</v>
      </c>
    </row>
    <row r="58" spans="1:7" ht="12" customHeight="1">
      <c r="A58" s="654">
        <v>671</v>
      </c>
      <c r="B58" s="611" t="s">
        <v>131</v>
      </c>
      <c r="C58" s="660">
        <v>4520</v>
      </c>
      <c r="D58" s="660"/>
      <c r="E58" s="660"/>
      <c r="F58" s="663"/>
      <c r="G58" s="643">
        <f t="shared" si="1"/>
        <v>4520</v>
      </c>
    </row>
    <row r="59" spans="1:7" ht="12" customHeight="1">
      <c r="A59" s="654">
        <v>672</v>
      </c>
      <c r="B59" s="611" t="s">
        <v>219</v>
      </c>
      <c r="C59" s="660">
        <v>3300</v>
      </c>
      <c r="D59" s="660"/>
      <c r="E59" s="660"/>
      <c r="F59" s="663"/>
      <c r="G59" s="643">
        <f t="shared" si="1"/>
        <v>3300</v>
      </c>
    </row>
    <row r="60" spans="1:7" ht="12" customHeight="1">
      <c r="A60" s="654">
        <v>680</v>
      </c>
      <c r="B60" s="611" t="s">
        <v>328</v>
      </c>
      <c r="C60" s="660">
        <v>400000</v>
      </c>
      <c r="D60" s="660">
        <v>-22585</v>
      </c>
      <c r="E60" s="660"/>
      <c r="F60" s="663"/>
      <c r="G60" s="643">
        <f t="shared" si="1"/>
        <v>377415</v>
      </c>
    </row>
    <row r="61" spans="1:7" ht="12" customHeight="1">
      <c r="A61" s="654">
        <v>685</v>
      </c>
      <c r="B61" s="611" t="s">
        <v>876</v>
      </c>
      <c r="C61" s="660">
        <v>0</v>
      </c>
      <c r="D61" s="661">
        <v>200000</v>
      </c>
      <c r="E61" s="660">
        <v>53000</v>
      </c>
      <c r="F61" s="663"/>
      <c r="G61" s="643">
        <f t="shared" si="1"/>
        <v>253000</v>
      </c>
    </row>
    <row r="62" spans="1:7" ht="12" customHeight="1">
      <c r="A62" s="668">
        <v>690</v>
      </c>
      <c r="B62" s="669" t="s">
        <v>877</v>
      </c>
      <c r="C62" s="666">
        <v>50000</v>
      </c>
      <c r="D62" s="666">
        <v>-23462</v>
      </c>
      <c r="E62" s="666"/>
      <c r="F62" s="665">
        <v>-12000</v>
      </c>
      <c r="G62" s="656">
        <v>14538</v>
      </c>
    </row>
    <row r="63" spans="1:7" ht="12.75" customHeight="1" thickBot="1">
      <c r="A63" s="670"/>
      <c r="B63" s="635" t="s">
        <v>15</v>
      </c>
      <c r="C63" s="671">
        <f>SUM(C17:C62)</f>
        <v>4066589</v>
      </c>
      <c r="D63" s="671">
        <f>SUM(D17:D62)</f>
        <v>-154460.19</v>
      </c>
      <c r="E63" s="671">
        <f>SUM(E17:E62)</f>
        <v>53000</v>
      </c>
      <c r="F63" s="671">
        <f>SUM(F17:F62)</f>
        <v>0</v>
      </c>
      <c r="G63" s="672">
        <f>SUM(G17:G62)</f>
        <v>3965128.81</v>
      </c>
    </row>
    <row r="64" spans="1:7" ht="12.75" customHeight="1">
      <c r="B64" s="747" t="s">
        <v>934</v>
      </c>
      <c r="C64" s="674">
        <f>C15-C63</f>
        <v>-794729</v>
      </c>
      <c r="D64" s="485"/>
      <c r="E64" s="485"/>
      <c r="F64" s="485"/>
      <c r="G64" s="674">
        <f>G15-G63</f>
        <v>174636.18999999994</v>
      </c>
    </row>
    <row r="65" spans="3:7" ht="11.25" customHeight="1"/>
    <row r="66" spans="3:7" ht="12" customHeight="1">
      <c r="C66" s="485"/>
      <c r="G66" s="485"/>
    </row>
  </sheetData>
  <phoneticPr fontId="43" type="noConversion"/>
  <printOptions horizontalCentered="1"/>
  <pageMargins left="0.75" right="0.75" top="0.2" bottom="0.3" header="0.5" footer="0.2"/>
  <pageSetup orientation="portrait" verticalDpi="0" r:id="rId1"/>
  <headerFooter alignWithMargins="0">
    <oddFooter xml:space="preserve">&amp;Rat 6/25/07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defaultRowHeight="12.75"/>
  <cols>
    <col min="1" max="1" width="49.7109375" customWidth="1"/>
    <col min="2" max="2" width="15.7109375" customWidth="1"/>
    <col min="3" max="3" width="15.85546875" customWidth="1"/>
  </cols>
  <sheetData>
    <row r="1" spans="1:3" ht="15.75">
      <c r="A1" s="68" t="s">
        <v>176</v>
      </c>
      <c r="B1" s="194"/>
      <c r="C1" s="195"/>
    </row>
    <row r="2" spans="1:3" ht="15.75">
      <c r="A2" s="196"/>
      <c r="B2" s="197">
        <v>2005</v>
      </c>
      <c r="C2" s="198">
        <v>2006</v>
      </c>
    </row>
    <row r="3" spans="1:3" ht="15.75">
      <c r="A3" s="196"/>
      <c r="B3" s="197"/>
      <c r="C3" s="198"/>
    </row>
    <row r="4" spans="1:3" ht="15">
      <c r="A4" s="116" t="s">
        <v>579</v>
      </c>
      <c r="B4" s="279">
        <v>8000</v>
      </c>
      <c r="C4" s="207">
        <v>9900</v>
      </c>
    </row>
    <row r="5" spans="1:3" ht="15">
      <c r="A5" s="116" t="s">
        <v>580</v>
      </c>
      <c r="B5" s="279">
        <v>6000</v>
      </c>
      <c r="C5" s="207">
        <v>6750</v>
      </c>
    </row>
    <row r="6" spans="1:3" ht="15">
      <c r="A6" s="112" t="s">
        <v>581</v>
      </c>
      <c r="B6" s="74">
        <v>180</v>
      </c>
      <c r="C6" s="207">
        <v>240</v>
      </c>
    </row>
    <row r="7" spans="1:3" ht="15">
      <c r="A7" s="112" t="s">
        <v>582</v>
      </c>
      <c r="B7" s="74">
        <v>400</v>
      </c>
      <c r="C7" s="207">
        <v>840</v>
      </c>
    </row>
    <row r="8" spans="1:3" ht="15">
      <c r="A8" s="116" t="s">
        <v>583</v>
      </c>
      <c r="B8" s="279">
        <v>1200</v>
      </c>
      <c r="C8" s="207">
        <v>2500</v>
      </c>
    </row>
    <row r="9" spans="1:3" ht="15">
      <c r="A9" s="112" t="s">
        <v>584</v>
      </c>
      <c r="B9" s="74">
        <v>325</v>
      </c>
      <c r="C9" s="207">
        <v>420</v>
      </c>
    </row>
    <row r="10" spans="1:3" ht="15">
      <c r="A10" s="112" t="s">
        <v>585</v>
      </c>
      <c r="B10" s="74">
        <v>500</v>
      </c>
      <c r="C10" s="207">
        <v>1300</v>
      </c>
    </row>
    <row r="11" spans="1:3" ht="15">
      <c r="A11" s="112" t="s">
        <v>151</v>
      </c>
      <c r="B11" s="74">
        <v>500</v>
      </c>
      <c r="C11" s="151">
        <v>1200</v>
      </c>
    </row>
    <row r="12" spans="1:3" ht="15">
      <c r="A12" s="112" t="s">
        <v>586</v>
      </c>
      <c r="B12" s="74">
        <v>100</v>
      </c>
      <c r="C12" s="207">
        <v>150</v>
      </c>
    </row>
    <row r="13" spans="1:3" ht="15">
      <c r="A13" s="112" t="s">
        <v>593</v>
      </c>
      <c r="B13" s="74"/>
      <c r="C13" s="207">
        <v>1200</v>
      </c>
    </row>
    <row r="14" spans="1:3" ht="15">
      <c r="A14" s="116" t="s">
        <v>587</v>
      </c>
      <c r="B14" s="279">
        <v>720</v>
      </c>
      <c r="C14" s="207">
        <v>1400</v>
      </c>
    </row>
    <row r="15" spans="1:3" ht="15">
      <c r="A15" s="116" t="s">
        <v>588</v>
      </c>
      <c r="B15" s="279">
        <v>720</v>
      </c>
      <c r="C15" s="207">
        <v>1400</v>
      </c>
    </row>
    <row r="16" spans="1:3" ht="15">
      <c r="A16" s="116" t="s">
        <v>589</v>
      </c>
      <c r="B16" s="279">
        <v>480</v>
      </c>
      <c r="C16" s="207">
        <v>450</v>
      </c>
    </row>
    <row r="17" spans="1:3" ht="15">
      <c r="A17" s="112" t="s">
        <v>590</v>
      </c>
      <c r="B17" s="74">
        <v>400</v>
      </c>
      <c r="C17" s="517">
        <v>350</v>
      </c>
    </row>
    <row r="18" spans="1:3" ht="15">
      <c r="A18" s="112" t="s">
        <v>150</v>
      </c>
      <c r="B18" s="74">
        <v>150</v>
      </c>
      <c r="C18" s="517"/>
    </row>
    <row r="19" spans="1:3" ht="15">
      <c r="A19" s="112" t="s">
        <v>591</v>
      </c>
      <c r="B19" s="74">
        <v>750</v>
      </c>
      <c r="C19" s="517">
        <v>1400</v>
      </c>
    </row>
    <row r="20" spans="1:3" ht="15">
      <c r="A20" s="112" t="s">
        <v>59</v>
      </c>
      <c r="B20" s="74">
        <v>250</v>
      </c>
      <c r="C20" s="151">
        <v>675</v>
      </c>
    </row>
    <row r="21" spans="1:3" ht="15">
      <c r="A21" s="518" t="s">
        <v>594</v>
      </c>
      <c r="B21" s="519"/>
      <c r="C21" s="151">
        <v>500</v>
      </c>
    </row>
    <row r="22" spans="1:3" ht="15">
      <c r="A22" s="515" t="s">
        <v>592</v>
      </c>
      <c r="B22" s="516">
        <v>1000</v>
      </c>
      <c r="C22" s="151">
        <v>1200</v>
      </c>
    </row>
    <row r="23" spans="1:3" ht="15">
      <c r="A23" s="112" t="s">
        <v>94</v>
      </c>
      <c r="B23" s="74">
        <v>50</v>
      </c>
      <c r="C23" s="151"/>
    </row>
    <row r="24" spans="1:3" ht="14.25">
      <c r="B24" s="237"/>
      <c r="C24" s="151"/>
    </row>
    <row r="25" spans="1:3" ht="14.25">
      <c r="B25" s="237"/>
      <c r="C25" s="151"/>
    </row>
    <row r="26" spans="1:3" ht="18" customHeight="1">
      <c r="A26" s="50" t="s">
        <v>97</v>
      </c>
      <c r="B26" s="199">
        <f>SUM(B4:B23)</f>
        <v>21725</v>
      </c>
      <c r="C26" s="62">
        <f>SUM(C4:C25)</f>
        <v>31875</v>
      </c>
    </row>
    <row r="28" spans="1:3" ht="14.25">
      <c r="A28" s="64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RowHeight="18.75" customHeight="1"/>
  <cols>
    <col min="1" max="1" width="49.85546875" style="3" customWidth="1"/>
    <col min="2" max="2" width="13" style="4" customWidth="1"/>
    <col min="3" max="3" width="14.140625" style="5" customWidth="1"/>
    <col min="4" max="16384" width="9.140625" style="1"/>
  </cols>
  <sheetData>
    <row r="1" spans="1:3" s="2" customFormat="1" ht="18.75" customHeight="1">
      <c r="A1" s="68" t="s">
        <v>196</v>
      </c>
      <c r="B1" s="342"/>
      <c r="C1" s="81"/>
    </row>
    <row r="2" spans="1:3" ht="18.75" customHeight="1">
      <c r="A2" s="42"/>
      <c r="B2" s="93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281"/>
      <c r="C4" s="138"/>
    </row>
    <row r="5" spans="1:3" s="2" customFormat="1" ht="18" customHeight="1">
      <c r="A5" s="42" t="s">
        <v>184</v>
      </c>
      <c r="B5" s="74">
        <v>120</v>
      </c>
      <c r="C5" s="75">
        <v>120</v>
      </c>
    </row>
    <row r="6" spans="1:3" s="2" customFormat="1" ht="18" customHeight="1">
      <c r="A6" s="33" t="s">
        <v>180</v>
      </c>
      <c r="B6" s="74"/>
      <c r="C6" s="75">
        <v>120</v>
      </c>
    </row>
    <row r="7" spans="1:3" s="2" customFormat="1" ht="18" customHeight="1">
      <c r="A7" s="33" t="s">
        <v>293</v>
      </c>
      <c r="B7" s="279">
        <v>1560</v>
      </c>
      <c r="C7" s="73">
        <v>1900</v>
      </c>
    </row>
    <row r="8" spans="1:3" s="2" customFormat="1" ht="18" customHeight="1">
      <c r="A8" s="137" t="s">
        <v>811</v>
      </c>
      <c r="B8" s="343"/>
      <c r="C8" s="77">
        <v>2151</v>
      </c>
    </row>
    <row r="9" spans="1:3" s="2" customFormat="1" ht="18" customHeight="1">
      <c r="A9" s="33" t="s">
        <v>181</v>
      </c>
      <c r="B9" s="74"/>
      <c r="C9" s="75">
        <v>120</v>
      </c>
    </row>
    <row r="10" spans="1:3" ht="18" customHeight="1">
      <c r="A10" s="33" t="s">
        <v>292</v>
      </c>
      <c r="B10" s="279">
        <v>1200</v>
      </c>
      <c r="C10" s="75"/>
    </row>
    <row r="11" spans="1:3" ht="18" customHeight="1">
      <c r="A11" s="137" t="s">
        <v>295</v>
      </c>
      <c r="B11" s="343">
        <v>185</v>
      </c>
      <c r="C11" s="77"/>
    </row>
    <row r="12" spans="1:3" ht="18" customHeight="1">
      <c r="A12" s="137" t="s">
        <v>294</v>
      </c>
      <c r="B12" s="343">
        <v>350</v>
      </c>
      <c r="C12" s="77">
        <v>1251</v>
      </c>
    </row>
    <row r="13" spans="1:3" ht="18" customHeight="1">
      <c r="A13" s="33" t="s">
        <v>177</v>
      </c>
      <c r="B13" s="74"/>
      <c r="C13" s="75"/>
    </row>
    <row r="14" spans="1:3" ht="18" customHeight="1">
      <c r="A14" s="33" t="s">
        <v>179</v>
      </c>
      <c r="B14" s="74"/>
      <c r="C14" s="75"/>
    </row>
    <row r="15" spans="1:3" ht="18" customHeight="1">
      <c r="A15" s="33" t="s">
        <v>66</v>
      </c>
      <c r="B15" s="279"/>
      <c r="C15" s="75"/>
    </row>
    <row r="16" spans="1:3" ht="18" customHeight="1">
      <c r="A16" s="33" t="s">
        <v>183</v>
      </c>
      <c r="B16" s="343"/>
      <c r="C16" s="77"/>
    </row>
    <row r="17" spans="1:3" ht="18" customHeight="1">
      <c r="A17" s="137" t="s">
        <v>61</v>
      </c>
      <c r="B17" s="343"/>
      <c r="C17" s="77"/>
    </row>
    <row r="18" spans="1:3" ht="18" customHeight="1">
      <c r="A18" s="112" t="s">
        <v>62</v>
      </c>
      <c r="B18" s="343"/>
      <c r="C18" s="77"/>
    </row>
    <row r="19" spans="1:3" s="2" customFormat="1" ht="18" customHeight="1">
      <c r="A19" s="33" t="s">
        <v>182</v>
      </c>
      <c r="B19" s="74"/>
      <c r="C19" s="75"/>
    </row>
    <row r="20" spans="1:3" ht="18" customHeight="1">
      <c r="A20" s="33" t="s">
        <v>178</v>
      </c>
      <c r="B20" s="74"/>
      <c r="C20" s="75"/>
    </row>
    <row r="21" spans="1:3" ht="18" customHeight="1">
      <c r="A21" s="33"/>
      <c r="B21" s="74"/>
      <c r="C21" s="75"/>
    </row>
    <row r="22" spans="1:3" ht="18.75" customHeight="1">
      <c r="A22" s="192" t="s">
        <v>97</v>
      </c>
      <c r="B22" s="344">
        <f>SUM(B4:B20)</f>
        <v>3415</v>
      </c>
      <c r="C22" s="181">
        <f>SUM(C4:C20)</f>
        <v>5662</v>
      </c>
    </row>
    <row r="23" spans="1:3" ht="18.75" customHeight="1">
      <c r="A23"/>
      <c r="B23" s="5"/>
      <c r="C23"/>
    </row>
    <row r="24" spans="1:3" ht="18.75" customHeight="1">
      <c r="A24"/>
      <c r="B24" s="5"/>
      <c r="C24"/>
    </row>
    <row r="25" spans="1:3" ht="18.75" customHeight="1">
      <c r="A25"/>
      <c r="B25" s="5"/>
      <c r="C25"/>
    </row>
  </sheetData>
  <phoneticPr fontId="43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8.75" customHeight="1"/>
  <cols>
    <col min="1" max="1" width="61.85546875" style="3" customWidth="1"/>
    <col min="2" max="2" width="13.28515625" style="4" customWidth="1"/>
    <col min="3" max="3" width="14.140625" style="5" customWidth="1"/>
    <col min="4" max="16384" width="9.140625" style="1"/>
  </cols>
  <sheetData>
    <row r="1" spans="1:3" s="2" customFormat="1" ht="18.95" customHeight="1">
      <c r="A1" s="68" t="s">
        <v>198</v>
      </c>
      <c r="B1" s="87"/>
      <c r="C1" s="81"/>
    </row>
    <row r="2" spans="1:3" ht="18.95" customHeight="1">
      <c r="A2" s="42"/>
      <c r="B2" s="34"/>
      <c r="C2" s="35"/>
    </row>
    <row r="3" spans="1:3" s="2" customFormat="1" ht="18.95" customHeight="1">
      <c r="A3" s="29" t="s">
        <v>17</v>
      </c>
      <c r="B3" s="277">
        <v>2006</v>
      </c>
      <c r="C3" s="30">
        <v>2007</v>
      </c>
    </row>
    <row r="4" spans="1:3" s="9" customFormat="1" ht="18.95" customHeight="1">
      <c r="A4" s="31"/>
      <c r="B4" s="338"/>
      <c r="C4" s="84"/>
    </row>
    <row r="5" spans="1:3" s="2" customFormat="1" ht="18.95" customHeight="1">
      <c r="A5" s="112" t="s">
        <v>767</v>
      </c>
      <c r="B5" s="326">
        <v>600</v>
      </c>
      <c r="C5" s="139">
        <v>0</v>
      </c>
    </row>
    <row r="6" spans="1:3" s="2" customFormat="1" ht="18.95" customHeight="1">
      <c r="A6" s="112" t="s">
        <v>764</v>
      </c>
      <c r="B6" s="326"/>
      <c r="C6" s="139">
        <v>2900</v>
      </c>
    </row>
    <row r="7" spans="1:3" ht="18.95" customHeight="1">
      <c r="A7" s="239" t="s">
        <v>768</v>
      </c>
      <c r="B7" s="326">
        <v>3200</v>
      </c>
      <c r="C7" s="139">
        <v>0</v>
      </c>
    </row>
    <row r="8" spans="1:3" ht="18.95" customHeight="1">
      <c r="A8" s="112" t="s">
        <v>52</v>
      </c>
      <c r="B8" s="326">
        <v>150</v>
      </c>
      <c r="C8" s="139">
        <v>150</v>
      </c>
    </row>
    <row r="9" spans="1:3" ht="18.95" customHeight="1">
      <c r="A9" s="33" t="s">
        <v>765</v>
      </c>
      <c r="B9" s="34">
        <v>672</v>
      </c>
      <c r="C9" s="35">
        <v>1191</v>
      </c>
    </row>
    <row r="10" spans="1:3" ht="18.95" customHeight="1">
      <c r="A10" s="33" t="s">
        <v>124</v>
      </c>
      <c r="B10" s="34">
        <v>50</v>
      </c>
      <c r="C10" s="35">
        <v>50</v>
      </c>
    </row>
    <row r="11" spans="1:3" ht="18.95" customHeight="1">
      <c r="A11" s="112" t="s">
        <v>53</v>
      </c>
      <c r="B11" s="328">
        <v>101</v>
      </c>
      <c r="C11" s="139">
        <v>100</v>
      </c>
    </row>
    <row r="12" spans="1:3" ht="18.95" customHeight="1">
      <c r="A12" s="33" t="s">
        <v>123</v>
      </c>
      <c r="B12" s="34">
        <v>40</v>
      </c>
      <c r="C12" s="35">
        <v>40</v>
      </c>
    </row>
    <row r="13" spans="1:3" ht="18.95" customHeight="1">
      <c r="A13" s="112" t="s">
        <v>277</v>
      </c>
      <c r="B13" s="339">
        <v>150</v>
      </c>
      <c r="C13" s="35">
        <v>0</v>
      </c>
    </row>
    <row r="14" spans="1:3" ht="18.95" customHeight="1">
      <c r="A14" s="112" t="s">
        <v>766</v>
      </c>
      <c r="B14" s="326">
        <v>27</v>
      </c>
      <c r="C14" s="139">
        <v>48</v>
      </c>
    </row>
    <row r="15" spans="1:3" ht="18.95" customHeight="1">
      <c r="A15" s="33"/>
      <c r="B15" s="34"/>
      <c r="C15" s="35"/>
    </row>
    <row r="16" spans="1:3" ht="18.95" customHeight="1">
      <c r="A16" s="33"/>
      <c r="B16" s="34"/>
      <c r="C16" s="35"/>
    </row>
    <row r="17" spans="1:3" ht="18.95" customHeight="1">
      <c r="A17" s="43" t="s">
        <v>15</v>
      </c>
      <c r="B17" s="280">
        <f>SUM(B4:B15)</f>
        <v>4990</v>
      </c>
      <c r="C17" s="183">
        <f>SUM(C4:C15)</f>
        <v>4479</v>
      </c>
    </row>
    <row r="18" spans="1:3" ht="18.75" customHeight="1">
      <c r="A18"/>
      <c r="B18"/>
      <c r="C18"/>
    </row>
    <row r="19" spans="1:3" ht="18.75" customHeight="1">
      <c r="A19" s="1"/>
      <c r="B19"/>
      <c r="C19"/>
    </row>
    <row r="20" spans="1:3" ht="18.75" customHeight="1">
      <c r="A20"/>
      <c r="B20"/>
      <c r="C20"/>
    </row>
    <row r="21" spans="1:3" ht="18.75" customHeight="1">
      <c r="A21"/>
      <c r="B21"/>
      <c r="C21"/>
    </row>
    <row r="22" spans="1:3" ht="18.75" customHeight="1">
      <c r="A22"/>
      <c r="B22"/>
      <c r="C22"/>
    </row>
    <row r="23" spans="1:3" ht="18.75" customHeight="1">
      <c r="A23"/>
      <c r="B23"/>
      <c r="C23"/>
    </row>
    <row r="24" spans="1:3" ht="18.75" customHeight="1">
      <c r="A24"/>
      <c r="B24"/>
      <c r="C24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8.75" customHeight="1"/>
  <cols>
    <col min="1" max="1" width="50.42578125" style="3" customWidth="1"/>
    <col min="2" max="2" width="15.5703125" style="4" bestFit="1" customWidth="1"/>
    <col min="3" max="3" width="15.140625" style="5" bestFit="1" customWidth="1"/>
    <col min="4" max="16384" width="9.140625" style="1"/>
  </cols>
  <sheetData>
    <row r="1" spans="1:3" s="2" customFormat="1" ht="18.75" customHeight="1">
      <c r="A1" s="68" t="s">
        <v>200</v>
      </c>
      <c r="B1" s="334"/>
      <c r="C1" s="200"/>
    </row>
    <row r="2" spans="1:3" ht="18.75" customHeight="1">
      <c r="A2" s="42"/>
      <c r="B2" s="93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335"/>
      <c r="C4" s="32"/>
    </row>
    <row r="5" spans="1:3" s="2" customFormat="1" ht="18.75" customHeight="1">
      <c r="A5" s="40"/>
      <c r="B5" s="336"/>
      <c r="C5" s="41"/>
    </row>
    <row r="6" spans="1:3" s="2" customFormat="1" ht="18.75" customHeight="1">
      <c r="A6" s="40" t="s">
        <v>155</v>
      </c>
      <c r="B6" s="336">
        <v>300</v>
      </c>
      <c r="C6" s="41">
        <v>70</v>
      </c>
    </row>
    <row r="7" spans="1:3" s="2" customFormat="1" ht="18.75" customHeight="1">
      <c r="A7" s="40" t="s">
        <v>23</v>
      </c>
      <c r="B7" s="336">
        <v>300</v>
      </c>
      <c r="C7" s="41">
        <v>100</v>
      </c>
    </row>
    <row r="8" spans="1:3" s="2" customFormat="1" ht="18.75" customHeight="1">
      <c r="A8" s="40" t="s">
        <v>154</v>
      </c>
      <c r="B8" s="336">
        <v>600</v>
      </c>
      <c r="C8" s="41">
        <v>400</v>
      </c>
    </row>
    <row r="9" spans="1:3" s="2" customFormat="1" ht="18.75" customHeight="1">
      <c r="A9" s="40" t="s">
        <v>185</v>
      </c>
      <c r="B9" s="336">
        <v>200</v>
      </c>
      <c r="C9" s="41">
        <v>400</v>
      </c>
    </row>
    <row r="10" spans="1:3" s="2" customFormat="1" ht="18.75" customHeight="1">
      <c r="A10" s="40" t="s">
        <v>911</v>
      </c>
      <c r="B10" s="336"/>
      <c r="C10" s="41">
        <v>2990</v>
      </c>
    </row>
    <row r="11" spans="1:3" ht="18.75" customHeight="1">
      <c r="A11" s="42"/>
      <c r="B11" s="336"/>
      <c r="C11" s="41"/>
    </row>
    <row r="12" spans="1:3" ht="18.75" customHeight="1">
      <c r="A12" s="42"/>
      <c r="B12" s="336"/>
      <c r="C12" s="41"/>
    </row>
    <row r="13" spans="1:3" ht="18.75" customHeight="1">
      <c r="A13" s="43" t="s">
        <v>15</v>
      </c>
      <c r="B13" s="337">
        <f>SUM(B4:B12)</f>
        <v>1400</v>
      </c>
      <c r="C13" s="90">
        <f>SUM(C4:C12)</f>
        <v>3960</v>
      </c>
    </row>
    <row r="14" spans="1:3" ht="18.75" customHeight="1">
      <c r="A14"/>
      <c r="C14"/>
    </row>
    <row r="15" spans="1:3" s="2" customFormat="1" ht="18.75" customHeight="1">
      <c r="A15"/>
      <c r="B15" s="19"/>
      <c r="C15"/>
    </row>
    <row r="16" spans="1:3" ht="18.75" customHeight="1">
      <c r="A16"/>
      <c r="C16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/>
  </sheetViews>
  <sheetFormatPr defaultRowHeight="18.75" customHeight="1"/>
  <cols>
    <col min="1" max="1" width="42.85546875" style="3" customWidth="1"/>
    <col min="2" max="2" width="14.85546875" style="4" customWidth="1"/>
    <col min="3" max="3" width="15.85546875" style="5" customWidth="1"/>
    <col min="4" max="16384" width="9.140625" style="1"/>
  </cols>
  <sheetData>
    <row r="1" spans="1:18" s="2" customFormat="1" ht="18.75" customHeight="1">
      <c r="A1" s="68" t="s">
        <v>349</v>
      </c>
      <c r="B1" s="87"/>
      <c r="C1" s="8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8.75" customHeight="1">
      <c r="A2" s="42"/>
      <c r="B2" s="34"/>
      <c r="C2" s="35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s="2" customFormat="1" ht="18.75" customHeight="1">
      <c r="A3" s="29" t="s">
        <v>17</v>
      </c>
      <c r="B3" s="277">
        <v>2006</v>
      </c>
      <c r="C3" s="30">
        <v>2007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9" customFormat="1" ht="18.75" customHeight="1">
      <c r="A4" s="31"/>
      <c r="B4" s="278"/>
      <c r="C4" s="153"/>
      <c r="D4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18" s="2" customFormat="1" ht="18.75" customHeight="1">
      <c r="A5" s="29"/>
      <c r="B5" s="282"/>
      <c r="C5" s="78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ht="18.75" customHeight="1">
      <c r="A6" s="72" t="s">
        <v>466</v>
      </c>
      <c r="B6" s="332"/>
      <c r="C6" s="78">
        <v>3000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18" ht="18.75" customHeight="1">
      <c r="A7" s="53" t="s">
        <v>19</v>
      </c>
      <c r="B7" s="332">
        <v>17775</v>
      </c>
      <c r="C7" s="78">
        <v>16463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</row>
    <row r="8" spans="1:18" ht="18.75" customHeight="1">
      <c r="A8" s="72" t="s">
        <v>912</v>
      </c>
      <c r="B8" s="332"/>
      <c r="C8" s="78">
        <v>-2600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8" ht="18.75" customHeight="1">
      <c r="A9" s="79" t="s">
        <v>15</v>
      </c>
      <c r="B9" s="322">
        <f>SUM(B4:B8)</f>
        <v>17775</v>
      </c>
      <c r="C9" s="206">
        <f>SUM(C4:C8)</f>
        <v>16863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 ht="18.7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ht="18.75" customHeight="1">
      <c r="A11" s="65" t="s">
        <v>469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ht="18.7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ht="18.7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ht="18.7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ht="18.7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ht="18.7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6" ht="18.75" customHeight="1">
      <c r="A17"/>
      <c r="B17"/>
      <c r="C17"/>
      <c r="D17"/>
      <c r="E17"/>
      <c r="F17"/>
    </row>
    <row r="18" spans="1:6" ht="18.75" customHeight="1">
      <c r="A18"/>
      <c r="B18"/>
      <c r="C18"/>
      <c r="D18"/>
      <c r="E18"/>
      <c r="F18"/>
    </row>
    <row r="19" spans="1:6" ht="18.75" customHeight="1">
      <c r="A19"/>
      <c r="B19"/>
      <c r="C19"/>
      <c r="D19"/>
      <c r="E19"/>
      <c r="F19"/>
    </row>
    <row r="20" spans="1:6" ht="18.75" customHeight="1">
      <c r="A20"/>
      <c r="B20"/>
      <c r="C20"/>
      <c r="D20"/>
      <c r="E20"/>
      <c r="F20"/>
    </row>
    <row r="21" spans="1:6" ht="18.75" customHeight="1">
      <c r="A21"/>
      <c r="B21"/>
      <c r="C21"/>
      <c r="D21"/>
      <c r="E21"/>
      <c r="F21"/>
    </row>
    <row r="22" spans="1:6" ht="18.75" customHeight="1">
      <c r="A22"/>
      <c r="B22"/>
      <c r="C22"/>
      <c r="D22"/>
      <c r="E22"/>
      <c r="F22"/>
    </row>
    <row r="23" spans="1:6" ht="18.75" customHeight="1">
      <c r="A23"/>
      <c r="B23"/>
      <c r="C23"/>
      <c r="D23"/>
      <c r="E23"/>
      <c r="F23"/>
    </row>
    <row r="24" spans="1:6" ht="18.75" customHeight="1">
      <c r="A24"/>
      <c r="B24"/>
      <c r="C24"/>
      <c r="D24"/>
      <c r="E24"/>
      <c r="F24"/>
    </row>
    <row r="25" spans="1:6" ht="18.75" customHeight="1">
      <c r="A25"/>
      <c r="B25"/>
      <c r="C25"/>
      <c r="D25"/>
      <c r="E25"/>
      <c r="F25"/>
    </row>
    <row r="26" spans="1:6" ht="18.75" customHeight="1">
      <c r="A26"/>
      <c r="B26"/>
      <c r="C26"/>
      <c r="D26"/>
      <c r="E26"/>
      <c r="F26"/>
    </row>
    <row r="27" spans="1:6" ht="18.75" customHeight="1">
      <c r="A27"/>
      <c r="B27"/>
      <c r="C27"/>
      <c r="D27"/>
      <c r="E27"/>
      <c r="F27"/>
    </row>
    <row r="28" spans="1:6" ht="18.75" customHeight="1">
      <c r="A28"/>
      <c r="B28"/>
      <c r="C28"/>
      <c r="D28"/>
      <c r="E28"/>
      <c r="F28"/>
    </row>
    <row r="29" spans="1:6" ht="18.75" customHeight="1">
      <c r="A29"/>
      <c r="B29"/>
      <c r="C29"/>
      <c r="D29"/>
      <c r="E29"/>
      <c r="F29"/>
    </row>
    <row r="30" spans="1:6" ht="18.75" customHeight="1">
      <c r="A30"/>
      <c r="B30"/>
      <c r="C30"/>
      <c r="D30"/>
      <c r="E30"/>
      <c r="F30"/>
    </row>
    <row r="31" spans="1:6" ht="18.75" customHeight="1">
      <c r="A31"/>
      <c r="B31"/>
      <c r="C31"/>
      <c r="D31"/>
      <c r="E31"/>
      <c r="F31"/>
    </row>
    <row r="32" spans="1:6" ht="18.75" customHeight="1">
      <c r="A32"/>
      <c r="B32"/>
      <c r="C32"/>
      <c r="D32"/>
      <c r="E32"/>
      <c r="F32"/>
    </row>
    <row r="33" spans="1:6" ht="18.75" customHeight="1">
      <c r="A33"/>
      <c r="B33"/>
      <c r="C33"/>
      <c r="D33"/>
      <c r="E33"/>
      <c r="F33"/>
    </row>
    <row r="34" spans="1:6" ht="18.75" customHeight="1">
      <c r="A34"/>
      <c r="B34"/>
      <c r="C34"/>
      <c r="D34"/>
      <c r="E34"/>
      <c r="F34"/>
    </row>
    <row r="35" spans="1:6" ht="18.75" customHeight="1">
      <c r="A35"/>
      <c r="B35"/>
      <c r="C35"/>
      <c r="D35"/>
      <c r="E35"/>
      <c r="F35"/>
    </row>
    <row r="36" spans="1:6" ht="18.75" customHeight="1">
      <c r="A36"/>
      <c r="B36"/>
      <c r="C36"/>
      <c r="D36"/>
      <c r="E36"/>
      <c r="F36"/>
    </row>
    <row r="37" spans="1:6" ht="18.75" customHeight="1">
      <c r="A37"/>
      <c r="B37"/>
      <c r="C37"/>
      <c r="D37"/>
      <c r="E37"/>
      <c r="F37"/>
    </row>
    <row r="38" spans="1:6" ht="18.75" customHeight="1">
      <c r="A38"/>
      <c r="B38"/>
      <c r="C38"/>
      <c r="D38"/>
      <c r="E38"/>
      <c r="F38"/>
    </row>
    <row r="39" spans="1:6" ht="18.75" customHeight="1">
      <c r="A39"/>
      <c r="B39"/>
      <c r="C39"/>
      <c r="D39"/>
      <c r="E39"/>
      <c r="F39"/>
    </row>
    <row r="40" spans="1:6" ht="18.75" customHeight="1">
      <c r="A40"/>
      <c r="B40"/>
      <c r="C40"/>
      <c r="D40"/>
      <c r="E40"/>
      <c r="F40"/>
    </row>
    <row r="41" spans="1:6" ht="18.75" customHeight="1">
      <c r="A41"/>
      <c r="B41"/>
      <c r="C41"/>
      <c r="D41"/>
      <c r="E41"/>
      <c r="F41"/>
    </row>
    <row r="42" spans="1:6" ht="18.75" customHeight="1">
      <c r="A42"/>
      <c r="B42"/>
      <c r="C42"/>
      <c r="D42"/>
      <c r="E42"/>
      <c r="F42"/>
    </row>
    <row r="43" spans="1:6" ht="18.75" customHeight="1">
      <c r="A43"/>
      <c r="B43"/>
      <c r="C43"/>
      <c r="D43"/>
      <c r="E43"/>
      <c r="F43"/>
    </row>
    <row r="44" spans="1:6" ht="18.75" customHeight="1">
      <c r="A44"/>
      <c r="B44"/>
      <c r="C44"/>
      <c r="D44"/>
      <c r="E44"/>
      <c r="F44"/>
    </row>
    <row r="45" spans="1:6" ht="18.75" customHeight="1">
      <c r="A45"/>
      <c r="B45"/>
      <c r="C45"/>
      <c r="D45"/>
      <c r="E45"/>
      <c r="F45"/>
    </row>
    <row r="46" spans="1:6" ht="18.75" customHeight="1">
      <c r="A46"/>
      <c r="B46"/>
      <c r="C46"/>
      <c r="D46"/>
      <c r="E46"/>
      <c r="F46"/>
    </row>
    <row r="47" spans="1:6" ht="18.75" customHeight="1">
      <c r="A47"/>
      <c r="B47"/>
      <c r="C47"/>
      <c r="D47"/>
      <c r="E47"/>
      <c r="F47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8.75" customHeight="1"/>
  <cols>
    <col min="1" max="1" width="56.42578125" style="3" customWidth="1"/>
    <col min="2" max="2" width="15.5703125" style="4" customWidth="1"/>
    <col min="3" max="3" width="14.140625" style="5" customWidth="1"/>
    <col min="4" max="16384" width="9.140625" style="1"/>
  </cols>
  <sheetData>
    <row r="1" spans="1:3" s="2" customFormat="1" ht="18.75" customHeight="1">
      <c r="A1" s="68" t="s">
        <v>194</v>
      </c>
      <c r="B1" s="244"/>
      <c r="C1" s="81"/>
    </row>
    <row r="2" spans="1:3" ht="18.75" customHeight="1">
      <c r="A2" s="42"/>
      <c r="B2" s="245"/>
      <c r="C2" s="35"/>
    </row>
    <row r="3" spans="1:3" s="2" customFormat="1" ht="18.75" customHeight="1">
      <c r="A3" s="29" t="s">
        <v>17</v>
      </c>
      <c r="B3" s="246">
        <v>2006</v>
      </c>
      <c r="C3" s="30">
        <v>2007</v>
      </c>
    </row>
    <row r="4" spans="1:3" s="2" customFormat="1" ht="18.75" customHeight="1">
      <c r="A4" s="42"/>
      <c r="B4" s="254"/>
      <c r="C4" s="69"/>
    </row>
    <row r="5" spans="1:3" s="2" customFormat="1" ht="18.75" customHeight="1">
      <c r="A5" s="70" t="s">
        <v>51</v>
      </c>
      <c r="B5" s="255">
        <v>1200</v>
      </c>
      <c r="C5" s="99">
        <v>1400</v>
      </c>
    </row>
    <row r="6" spans="1:3" s="2" customFormat="1" ht="18.75" customHeight="1">
      <c r="A6" s="70" t="s">
        <v>769</v>
      </c>
      <c r="B6" s="255">
        <v>1260</v>
      </c>
      <c r="C6" s="99">
        <v>2700</v>
      </c>
    </row>
    <row r="7" spans="1:3" ht="18.75" customHeight="1">
      <c r="A7" s="70" t="s">
        <v>770</v>
      </c>
      <c r="B7" s="255">
        <v>735</v>
      </c>
      <c r="C7" s="99">
        <v>700</v>
      </c>
    </row>
    <row r="8" spans="1:3" ht="18.75" customHeight="1">
      <c r="A8" s="70" t="s">
        <v>68</v>
      </c>
      <c r="B8" s="249">
        <v>900</v>
      </c>
      <c r="C8" s="35">
        <v>750</v>
      </c>
    </row>
    <row r="9" spans="1:3" ht="18.75" customHeight="1">
      <c r="A9" s="33" t="s">
        <v>278</v>
      </c>
      <c r="B9" s="245">
        <v>180</v>
      </c>
      <c r="C9" s="35">
        <v>0</v>
      </c>
    </row>
    <row r="10" spans="1:3" ht="18.75" customHeight="1">
      <c r="A10" s="33" t="s">
        <v>279</v>
      </c>
      <c r="B10" s="245">
        <v>60</v>
      </c>
      <c r="C10" s="35">
        <v>60</v>
      </c>
    </row>
    <row r="11" spans="1:3" ht="18.75" customHeight="1">
      <c r="A11" s="33" t="s">
        <v>290</v>
      </c>
      <c r="B11" s="245">
        <v>200</v>
      </c>
      <c r="C11" s="35" t="s">
        <v>253</v>
      </c>
    </row>
    <row r="12" spans="1:3" ht="18.75" customHeight="1">
      <c r="A12" s="33" t="s">
        <v>771</v>
      </c>
      <c r="B12" s="245"/>
      <c r="C12" s="35">
        <v>560</v>
      </c>
    </row>
    <row r="13" spans="1:3" ht="18.75" customHeight="1">
      <c r="A13" s="33" t="s">
        <v>291</v>
      </c>
      <c r="B13" s="245"/>
      <c r="C13" s="35"/>
    </row>
    <row r="14" spans="1:3" ht="18.75" customHeight="1">
      <c r="A14" s="33" t="s">
        <v>913</v>
      </c>
      <c r="B14" s="245"/>
      <c r="C14" s="35">
        <v>8000</v>
      </c>
    </row>
    <row r="15" spans="1:3" ht="18.75" customHeight="1">
      <c r="A15" s="626" t="s">
        <v>961</v>
      </c>
      <c r="B15" s="789"/>
      <c r="C15" s="634">
        <v>-7100</v>
      </c>
    </row>
    <row r="16" spans="1:3" ht="18.75" customHeight="1">
      <c r="A16" s="626"/>
      <c r="B16" s="789"/>
      <c r="C16" s="634"/>
    </row>
    <row r="17" spans="1:3" ht="18.75" customHeight="1">
      <c r="A17" s="43" t="s">
        <v>1</v>
      </c>
      <c r="B17" s="193">
        <f>SUM(B4:B16)</f>
        <v>4535</v>
      </c>
      <c r="C17" s="193">
        <f>SUM(C4:C16)</f>
        <v>7070</v>
      </c>
    </row>
    <row r="18" spans="1:3" s="2" customFormat="1" ht="18.75" customHeight="1">
      <c r="A18" s="3"/>
      <c r="B18" s="4"/>
      <c r="C18" s="5"/>
    </row>
    <row r="19" spans="1:3" ht="18.75" customHeight="1">
      <c r="A19" s="240"/>
    </row>
    <row r="20" spans="1:3" ht="18.75" customHeight="1">
      <c r="A20" s="20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/>
  </sheetViews>
  <sheetFormatPr defaultColWidth="8.85546875" defaultRowHeight="15.75"/>
  <cols>
    <col min="1" max="1" width="54" style="7" customWidth="1"/>
    <col min="2" max="2" width="16.5703125" style="7" customWidth="1"/>
    <col min="3" max="3" width="14.85546875" style="7" customWidth="1"/>
    <col min="4" max="16384" width="8.85546875" style="7"/>
  </cols>
  <sheetData>
    <row r="1" spans="1:3" s="12" customFormat="1">
      <c r="A1" s="100" t="s">
        <v>210</v>
      </c>
      <c r="B1" s="345"/>
      <c r="C1" s="101"/>
    </row>
    <row r="2" spans="1:3" s="10" customFormat="1">
      <c r="A2" s="102"/>
      <c r="B2" s="346">
        <v>2006</v>
      </c>
      <c r="C2" s="103">
        <v>2007</v>
      </c>
    </row>
    <row r="3" spans="1:3" s="11" customFormat="1">
      <c r="A3" s="104" t="s">
        <v>17</v>
      </c>
      <c r="B3" s="346"/>
      <c r="C3" s="103"/>
    </row>
    <row r="4" spans="1:3" s="11" customFormat="1">
      <c r="A4" s="105"/>
      <c r="B4" s="347"/>
      <c r="C4" s="106"/>
    </row>
    <row r="5" spans="1:3" s="10" customFormat="1">
      <c r="A5" s="109" t="s">
        <v>221</v>
      </c>
      <c r="B5" s="348"/>
      <c r="C5" s="106"/>
    </row>
    <row r="6" spans="1:3" s="10" customFormat="1">
      <c r="A6" s="514" t="s">
        <v>267</v>
      </c>
      <c r="B6" s="347">
        <v>1700</v>
      </c>
      <c r="C6" s="107"/>
    </row>
    <row r="7" spans="1:3" s="8" customFormat="1" ht="15">
      <c r="A7" s="105" t="s">
        <v>315</v>
      </c>
      <c r="B7" s="347">
        <v>5000</v>
      </c>
      <c r="C7" s="107"/>
    </row>
    <row r="8" spans="1:3" s="8" customFormat="1" ht="15">
      <c r="A8" s="105" t="s">
        <v>269</v>
      </c>
      <c r="B8" s="347">
        <v>996</v>
      </c>
      <c r="C8" s="107">
        <v>400</v>
      </c>
    </row>
    <row r="9" spans="1:3" s="8" customFormat="1" ht="15">
      <c r="A9" s="105" t="s">
        <v>566</v>
      </c>
      <c r="B9" s="347"/>
      <c r="C9" s="107">
        <v>2000</v>
      </c>
    </row>
    <row r="10" spans="1:3" s="8" customFormat="1" ht="15">
      <c r="A10" s="105" t="s">
        <v>606</v>
      </c>
      <c r="B10" s="347"/>
      <c r="C10" s="107"/>
    </row>
    <row r="11" spans="1:3" s="8" customFormat="1" ht="15">
      <c r="A11" s="105" t="s">
        <v>569</v>
      </c>
      <c r="B11" s="347"/>
      <c r="C11" s="107">
        <v>2500</v>
      </c>
    </row>
    <row r="12" spans="1:3" s="8" customFormat="1" ht="15">
      <c r="A12" s="105" t="s">
        <v>558</v>
      </c>
      <c r="B12" s="347"/>
      <c r="C12" s="107">
        <v>2100</v>
      </c>
    </row>
    <row r="13" spans="1:3" s="8" customFormat="1" ht="15">
      <c r="A13" s="105" t="s">
        <v>561</v>
      </c>
      <c r="B13" s="347"/>
      <c r="C13" s="107">
        <v>3800</v>
      </c>
    </row>
    <row r="14" spans="1:3" s="8" customFormat="1" ht="15">
      <c r="A14" s="105" t="s">
        <v>565</v>
      </c>
      <c r="B14" s="347"/>
      <c r="C14" s="107">
        <v>2500</v>
      </c>
    </row>
    <row r="15" spans="1:3" s="8" customFormat="1" ht="15">
      <c r="A15" s="105" t="s">
        <v>264</v>
      </c>
      <c r="B15" s="347">
        <v>1000</v>
      </c>
      <c r="C15" s="107"/>
    </row>
    <row r="16" spans="1:3" s="8" customFormat="1" ht="15">
      <c r="A16" s="105" t="s">
        <v>567</v>
      </c>
      <c r="B16" s="347">
        <v>300</v>
      </c>
      <c r="C16" s="107">
        <v>1000</v>
      </c>
    </row>
    <row r="17" spans="1:3">
      <c r="A17" s="105" t="s">
        <v>265</v>
      </c>
      <c r="B17" s="347">
        <v>175</v>
      </c>
      <c r="C17" s="107"/>
    </row>
    <row r="18" spans="1:3">
      <c r="A18" s="105" t="s">
        <v>560</v>
      </c>
      <c r="B18" s="347"/>
      <c r="C18" s="107">
        <v>3000</v>
      </c>
    </row>
    <row r="19" spans="1:3">
      <c r="A19" s="510" t="s">
        <v>559</v>
      </c>
      <c r="B19" s="511"/>
      <c r="C19" s="512">
        <v>1800</v>
      </c>
    </row>
    <row r="20" spans="1:3">
      <c r="A20" s="510" t="s">
        <v>570</v>
      </c>
      <c r="B20" s="511"/>
      <c r="C20" s="512">
        <v>300</v>
      </c>
    </row>
    <row r="21" spans="1:3">
      <c r="A21" s="510" t="s">
        <v>263</v>
      </c>
      <c r="B21" s="511">
        <v>849</v>
      </c>
      <c r="C21" s="512"/>
    </row>
    <row r="22" spans="1:3">
      <c r="A22" s="510" t="s">
        <v>300</v>
      </c>
      <c r="B22" s="511">
        <v>491</v>
      </c>
      <c r="C22" s="512"/>
    </row>
    <row r="23" spans="1:3">
      <c r="A23" s="510" t="s">
        <v>261</v>
      </c>
      <c r="B23" s="511">
        <v>165</v>
      </c>
      <c r="C23" s="512"/>
    </row>
    <row r="24" spans="1:3">
      <c r="A24" s="510" t="s">
        <v>262</v>
      </c>
      <c r="B24" s="511">
        <v>159</v>
      </c>
      <c r="C24" s="512"/>
    </row>
    <row r="25" spans="1:3">
      <c r="A25" s="510" t="s">
        <v>564</v>
      </c>
      <c r="B25" s="511">
        <v>400</v>
      </c>
      <c r="C25" s="512">
        <v>1500</v>
      </c>
    </row>
    <row r="26" spans="1:3">
      <c r="A26" s="510" t="s">
        <v>607</v>
      </c>
      <c r="B26" s="511"/>
      <c r="C26" s="512">
        <v>2500</v>
      </c>
    </row>
    <row r="27" spans="1:3">
      <c r="A27" s="510" t="s">
        <v>266</v>
      </c>
      <c r="B27" s="511">
        <v>400</v>
      </c>
      <c r="C27" s="512"/>
    </row>
    <row r="28" spans="1:3">
      <c r="A28" s="510" t="s">
        <v>268</v>
      </c>
      <c r="B28" s="511">
        <v>100</v>
      </c>
      <c r="C28" s="512"/>
    </row>
    <row r="29" spans="1:3">
      <c r="A29" s="510" t="s">
        <v>568</v>
      </c>
      <c r="B29" s="511">
        <v>375</v>
      </c>
      <c r="C29" s="512"/>
    </row>
    <row r="30" spans="1:3">
      <c r="A30" s="510"/>
      <c r="B30" s="511"/>
      <c r="C30" s="512"/>
    </row>
    <row r="31" spans="1:3">
      <c r="A31" s="510"/>
      <c r="B31" s="511"/>
      <c r="C31" s="512"/>
    </row>
    <row r="32" spans="1:3">
      <c r="A32" s="110" t="s">
        <v>15</v>
      </c>
      <c r="B32" s="349">
        <f>SUM(B4:B19)</f>
        <v>9171</v>
      </c>
      <c r="C32" s="111">
        <f>SUM(C4:C31)</f>
        <v>23400</v>
      </c>
    </row>
    <row r="34" spans="1:3">
      <c r="A34" s="22" t="s">
        <v>563</v>
      </c>
      <c r="B34" s="23"/>
      <c r="C34" s="23"/>
    </row>
    <row r="35" spans="1:3">
      <c r="A35" s="22" t="s">
        <v>562</v>
      </c>
    </row>
    <row r="36" spans="1:3">
      <c r="A36" s="22"/>
    </row>
  </sheetData>
  <phoneticPr fontId="43" type="noConversion"/>
  <printOptions horizontalCentered="1"/>
  <pageMargins left="0.5" right="0.25" top="1" bottom="1" header="0.5" footer="0.5"/>
  <pageSetup orientation="portrait" r:id="rId1"/>
  <headerFooter alignWithMargins="0">
    <oddFooter>&amp;L&amp;Z&amp;F, &amp;A&amp;R&amp;D,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RowHeight="12.75"/>
  <cols>
    <col min="1" max="1" width="47.42578125" customWidth="1"/>
    <col min="2" max="3" width="16" customWidth="1"/>
  </cols>
  <sheetData>
    <row r="1" spans="1:3" ht="18.95" customHeight="1">
      <c r="A1" s="68" t="s">
        <v>189</v>
      </c>
      <c r="B1" s="315"/>
      <c r="C1" s="316"/>
    </row>
    <row r="2" spans="1:3" ht="18.95" customHeight="1">
      <c r="A2" s="158" t="s">
        <v>17</v>
      </c>
      <c r="B2" s="286">
        <v>2006</v>
      </c>
      <c r="C2" s="159">
        <v>2007</v>
      </c>
    </row>
    <row r="3" spans="1:3" ht="18.95" customHeight="1">
      <c r="A3" s="158"/>
      <c r="B3" s="286"/>
      <c r="C3" s="159"/>
    </row>
    <row r="4" spans="1:3" ht="18.95" customHeight="1">
      <c r="A4" s="33" t="s">
        <v>324</v>
      </c>
      <c r="B4" s="318">
        <v>2500</v>
      </c>
      <c r="C4" s="317"/>
    </row>
    <row r="5" spans="1:3" ht="18.95" customHeight="1">
      <c r="A5" s="33" t="s">
        <v>514</v>
      </c>
      <c r="B5" s="318">
        <v>250</v>
      </c>
      <c r="C5" s="108">
        <v>500</v>
      </c>
    </row>
    <row r="6" spans="1:3" ht="18.95" customHeight="1">
      <c r="A6" s="37" t="s">
        <v>796</v>
      </c>
      <c r="B6" s="289"/>
      <c r="C6" s="99">
        <v>750</v>
      </c>
    </row>
    <row r="7" spans="1:3" ht="18.95" customHeight="1">
      <c r="A7" s="37" t="s">
        <v>797</v>
      </c>
      <c r="B7" s="289"/>
      <c r="C7" s="99">
        <v>1000</v>
      </c>
    </row>
    <row r="8" spans="1:3" ht="18.95" customHeight="1">
      <c r="A8" s="550" t="s">
        <v>784</v>
      </c>
      <c r="B8" s="289"/>
      <c r="C8" s="99"/>
    </row>
    <row r="9" spans="1:3" ht="18.95" customHeight="1">
      <c r="A9" s="503" t="s">
        <v>925</v>
      </c>
      <c r="B9" s="320">
        <v>1500</v>
      </c>
      <c r="C9" s="321">
        <v>1800</v>
      </c>
    </row>
    <row r="10" spans="1:3" ht="18.95" customHeight="1">
      <c r="A10" s="37" t="s">
        <v>787</v>
      </c>
      <c r="B10" s="320">
        <v>600</v>
      </c>
      <c r="C10" s="99">
        <v>800</v>
      </c>
    </row>
    <row r="11" spans="1:3" ht="30" customHeight="1">
      <c r="A11" s="319" t="s">
        <v>515</v>
      </c>
      <c r="B11" s="318">
        <v>800</v>
      </c>
      <c r="C11" s="108">
        <v>800</v>
      </c>
    </row>
    <row r="12" spans="1:3" ht="18.95" customHeight="1">
      <c r="A12" s="550" t="s">
        <v>924</v>
      </c>
      <c r="B12" s="289">
        <v>1500</v>
      </c>
      <c r="C12" s="99">
        <v>2400</v>
      </c>
    </row>
    <row r="13" spans="1:3" ht="18.95" customHeight="1">
      <c r="A13" s="37" t="s">
        <v>795</v>
      </c>
      <c r="B13" s="289"/>
      <c r="C13" s="99">
        <v>1800</v>
      </c>
    </row>
    <row r="14" spans="1:3" ht="18.95" customHeight="1">
      <c r="A14" s="33" t="s">
        <v>786</v>
      </c>
      <c r="B14" s="318">
        <v>425</v>
      </c>
      <c r="C14" s="108">
        <v>500</v>
      </c>
    </row>
    <row r="15" spans="1:3" ht="15.75" customHeight="1">
      <c r="A15" s="70" t="s">
        <v>511</v>
      </c>
      <c r="B15" s="93">
        <v>400</v>
      </c>
      <c r="C15" s="35">
        <v>500</v>
      </c>
    </row>
    <row r="16" spans="1:3" ht="18.95" customHeight="1">
      <c r="A16" s="37" t="s">
        <v>513</v>
      </c>
      <c r="B16" s="289"/>
      <c r="C16" s="99">
        <v>1000</v>
      </c>
    </row>
    <row r="17" spans="1:3" ht="18.95" customHeight="1">
      <c r="A17" s="156" t="s">
        <v>785</v>
      </c>
      <c r="B17" s="289">
        <v>875</v>
      </c>
      <c r="C17" s="99">
        <v>1625</v>
      </c>
    </row>
    <row r="18" spans="1:3" ht="33" customHeight="1">
      <c r="A18" s="513" t="s">
        <v>828</v>
      </c>
      <c r="B18" s="93"/>
      <c r="C18" s="35">
        <v>3000</v>
      </c>
    </row>
    <row r="19" spans="1:3" ht="18.95" customHeight="1">
      <c r="A19" s="91" t="s">
        <v>788</v>
      </c>
      <c r="B19" s="93">
        <v>1600</v>
      </c>
      <c r="C19" s="35">
        <v>1600</v>
      </c>
    </row>
    <row r="20" spans="1:3" ht="18.95" customHeight="1">
      <c r="A20" s="33" t="s">
        <v>914</v>
      </c>
      <c r="B20" s="318"/>
      <c r="C20" s="108">
        <v>300</v>
      </c>
    </row>
    <row r="21" spans="1:3" ht="18.95" customHeight="1">
      <c r="A21" s="626" t="s">
        <v>962</v>
      </c>
      <c r="B21" s="790"/>
      <c r="C21" s="791">
        <v>-1327</v>
      </c>
    </row>
    <row r="22" spans="1:3" ht="18.95" customHeight="1">
      <c r="A22" s="626"/>
      <c r="B22" s="790"/>
      <c r="C22" s="791"/>
    </row>
    <row r="23" spans="1:3" ht="18.95" customHeight="1">
      <c r="A23" s="626"/>
      <c r="B23" s="790"/>
      <c r="C23" s="791"/>
    </row>
    <row r="24" spans="1:3" ht="18.95" customHeight="1">
      <c r="A24" s="43" t="s">
        <v>15</v>
      </c>
      <c r="B24" s="322">
        <f>SUM(B4:B23)</f>
        <v>10450</v>
      </c>
      <c r="C24" s="322">
        <f>SUM(C4:C23)</f>
        <v>17048</v>
      </c>
    </row>
    <row r="26" spans="1:3">
      <c r="A26" s="24" t="s">
        <v>512</v>
      </c>
      <c r="B26" s="24"/>
      <c r="C26" s="24"/>
    </row>
    <row r="27" spans="1:3">
      <c r="A27" t="s">
        <v>516</v>
      </c>
    </row>
    <row r="28" spans="1:3">
      <c r="A28" t="s">
        <v>557</v>
      </c>
    </row>
    <row r="29" spans="1:3">
      <c r="A29" t="s">
        <v>789</v>
      </c>
    </row>
    <row r="30" spans="1:3">
      <c r="A30" t="s">
        <v>798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RowHeight="18.75" customHeight="1"/>
  <cols>
    <col min="1" max="1" width="57.140625" style="3" customWidth="1"/>
    <col min="2" max="2" width="16" style="4" customWidth="1"/>
    <col min="3" max="3" width="13.85546875" style="1" customWidth="1"/>
    <col min="4" max="16384" width="9.140625" style="1"/>
  </cols>
  <sheetData>
    <row r="1" spans="1:3" s="2" customFormat="1" ht="18.75" customHeight="1">
      <c r="A1" s="68" t="s">
        <v>550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278"/>
      <c r="C4" s="84"/>
    </row>
    <row r="5" spans="1:3" s="2" customFormat="1" ht="18.75" customHeight="1">
      <c r="A5" s="508" t="s">
        <v>257</v>
      </c>
      <c r="B5" s="34">
        <v>55000</v>
      </c>
      <c r="C5" s="35"/>
    </row>
    <row r="6" spans="1:3" ht="18.75" customHeight="1">
      <c r="A6" s="509" t="s">
        <v>325</v>
      </c>
      <c r="B6" s="34">
        <v>-7260</v>
      </c>
      <c r="C6" s="35"/>
    </row>
    <row r="7" spans="1:3" ht="18.75" customHeight="1">
      <c r="A7" s="509" t="s">
        <v>547</v>
      </c>
      <c r="B7" s="34"/>
      <c r="C7" s="35">
        <v>18750</v>
      </c>
    </row>
    <row r="8" spans="1:3" ht="18.75" customHeight="1">
      <c r="A8" s="509" t="s">
        <v>535</v>
      </c>
      <c r="B8" s="34"/>
      <c r="C8" s="35">
        <v>2500</v>
      </c>
    </row>
    <row r="9" spans="1:3" ht="18.75" customHeight="1">
      <c r="A9" s="509" t="s">
        <v>536</v>
      </c>
      <c r="B9" s="34"/>
      <c r="C9" s="35">
        <v>15000</v>
      </c>
    </row>
    <row r="10" spans="1:3" ht="18.75" customHeight="1">
      <c r="A10" s="509" t="s">
        <v>548</v>
      </c>
      <c r="B10" s="34"/>
      <c r="C10" s="35">
        <v>1200</v>
      </c>
    </row>
    <row r="11" spans="1:3" ht="18.75" customHeight="1">
      <c r="A11" s="509" t="s">
        <v>537</v>
      </c>
      <c r="B11" s="34"/>
      <c r="C11" s="35">
        <v>1140</v>
      </c>
    </row>
    <row r="12" spans="1:3" ht="18.75" customHeight="1">
      <c r="A12" s="509" t="s">
        <v>538</v>
      </c>
      <c r="B12" s="34"/>
      <c r="C12" s="35">
        <v>2250</v>
      </c>
    </row>
    <row r="13" spans="1:3" s="2" customFormat="1" ht="18.75" customHeight="1">
      <c r="A13" s="509" t="s">
        <v>539</v>
      </c>
      <c r="B13" s="34"/>
      <c r="C13" s="41">
        <v>1250</v>
      </c>
    </row>
    <row r="14" spans="1:3" s="2" customFormat="1" ht="18.75" customHeight="1">
      <c r="A14" s="509" t="s">
        <v>540</v>
      </c>
      <c r="B14" s="34"/>
      <c r="C14" s="41">
        <v>600</v>
      </c>
    </row>
    <row r="15" spans="1:3" s="2" customFormat="1" ht="18.75" customHeight="1">
      <c r="A15" s="509" t="s">
        <v>541</v>
      </c>
      <c r="B15" s="34"/>
      <c r="C15" s="41">
        <v>400</v>
      </c>
    </row>
    <row r="16" spans="1:3" s="2" customFormat="1" ht="18.75" customHeight="1">
      <c r="A16" s="509" t="s">
        <v>542</v>
      </c>
      <c r="B16" s="34"/>
      <c r="C16" s="41">
        <v>411</v>
      </c>
    </row>
    <row r="17" spans="1:3" s="2" customFormat="1" ht="18.75" customHeight="1">
      <c r="A17" s="509" t="s">
        <v>543</v>
      </c>
      <c r="B17" s="34"/>
      <c r="C17" s="41">
        <v>2000</v>
      </c>
    </row>
    <row r="18" spans="1:3" ht="18.75" customHeight="1">
      <c r="A18" s="509" t="s">
        <v>549</v>
      </c>
      <c r="B18" s="34"/>
      <c r="C18" s="35">
        <v>500</v>
      </c>
    </row>
    <row r="19" spans="1:3" ht="18.75" customHeight="1">
      <c r="A19" s="509" t="s">
        <v>546</v>
      </c>
      <c r="B19" s="34" t="s">
        <v>840</v>
      </c>
      <c r="C19" s="35">
        <v>1775</v>
      </c>
    </row>
    <row r="20" spans="1:3" ht="18.75" customHeight="1">
      <c r="A20" s="509" t="s">
        <v>544</v>
      </c>
      <c r="B20" s="34"/>
      <c r="C20" s="35">
        <v>1450</v>
      </c>
    </row>
    <row r="21" spans="1:3" ht="18.75" customHeight="1">
      <c r="A21" s="509" t="s">
        <v>545</v>
      </c>
      <c r="B21" s="34"/>
      <c r="C21" s="35">
        <v>235</v>
      </c>
    </row>
    <row r="22" spans="1:3" ht="18.75" customHeight="1">
      <c r="A22" s="33" t="s">
        <v>963</v>
      </c>
      <c r="B22" s="34"/>
      <c r="C22" s="35">
        <v>10539</v>
      </c>
    </row>
    <row r="23" spans="1:3" ht="18.75" customHeight="1">
      <c r="A23" s="33"/>
      <c r="B23" s="34"/>
      <c r="C23" s="35"/>
    </row>
    <row r="24" spans="1:3" ht="18.75" customHeight="1">
      <c r="A24" s="43" t="s">
        <v>15</v>
      </c>
      <c r="B24" s="280">
        <f>SUM(B4:B23)</f>
        <v>47740</v>
      </c>
      <c r="C24" s="183">
        <f>SUM(C4:C23)</f>
        <v>60000</v>
      </c>
    </row>
    <row r="25" spans="1:3" ht="18.75" customHeight="1">
      <c r="A25"/>
      <c r="B25"/>
    </row>
    <row r="26" spans="1:3" ht="18.75" customHeight="1">
      <c r="A26" t="s">
        <v>841</v>
      </c>
      <c r="B26"/>
    </row>
    <row r="27" spans="1:3" ht="18.75" customHeight="1">
      <c r="A27"/>
      <c r="B27"/>
    </row>
    <row r="28" spans="1:3" ht="18.75" customHeight="1">
      <c r="A28" t="s">
        <v>842</v>
      </c>
      <c r="B28"/>
    </row>
    <row r="29" spans="1:3" ht="18.75" customHeight="1">
      <c r="A29"/>
      <c r="B29"/>
    </row>
    <row r="30" spans="1:3" ht="18.75" customHeight="1">
      <c r="A30"/>
      <c r="B30"/>
    </row>
    <row r="31" spans="1:3" ht="18.75" customHeight="1">
      <c r="A31"/>
      <c r="B31"/>
    </row>
    <row r="32" spans="1:3" ht="18.75" customHeight="1">
      <c r="A32"/>
      <c r="B32"/>
    </row>
    <row r="33" spans="1:2" ht="18.75" customHeight="1">
      <c r="A33"/>
      <c r="B33"/>
    </row>
    <row r="34" spans="1:2" ht="18.75" customHeight="1">
      <c r="A34"/>
      <c r="B34"/>
    </row>
    <row r="35" spans="1:2" ht="18.75" customHeight="1">
      <c r="A35"/>
      <c r="B35"/>
    </row>
    <row r="36" spans="1:2" ht="18.75" customHeight="1">
      <c r="A36"/>
      <c r="B36"/>
    </row>
    <row r="37" spans="1:2" ht="18.75" customHeight="1">
      <c r="A37"/>
      <c r="B37"/>
    </row>
    <row r="38" spans="1:2" ht="18.75" customHeight="1">
      <c r="A38"/>
      <c r="B38"/>
    </row>
    <row r="39" spans="1:2" ht="18.75" customHeight="1">
      <c r="A39"/>
      <c r="B39"/>
    </row>
    <row r="40" spans="1:2" ht="18.75" customHeight="1">
      <c r="A40"/>
      <c r="B40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/>
  </sheetViews>
  <sheetFormatPr defaultRowHeight="12.75"/>
  <cols>
    <col min="1" max="1" width="52.7109375" customWidth="1"/>
    <col min="2" max="2" width="15.28515625" customWidth="1"/>
    <col min="3" max="3" width="19.42578125" customWidth="1"/>
    <col min="4" max="4" width="17.5703125" customWidth="1"/>
  </cols>
  <sheetData>
    <row r="1" spans="1:4" ht="15.75">
      <c r="A1" s="68" t="s">
        <v>428</v>
      </c>
      <c r="B1" s="87"/>
      <c r="C1" s="81"/>
    </row>
    <row r="2" spans="1:4" ht="15">
      <c r="A2" s="42"/>
      <c r="B2" s="34"/>
      <c r="C2" s="35"/>
    </row>
    <row r="3" spans="1:4" ht="15.75">
      <c r="A3" s="29" t="s">
        <v>17</v>
      </c>
      <c r="B3" s="277">
        <v>2006</v>
      </c>
      <c r="C3" s="30">
        <v>2007</v>
      </c>
    </row>
    <row r="4" spans="1:4" ht="15.75">
      <c r="A4" s="31"/>
      <c r="B4" s="278"/>
      <c r="C4" s="153"/>
    </row>
    <row r="5" spans="1:4" ht="20.100000000000001" customHeight="1">
      <c r="A5" s="53" t="s">
        <v>134</v>
      </c>
      <c r="B5" s="303">
        <v>4725</v>
      </c>
      <c r="C5" s="54">
        <v>7290</v>
      </c>
    </row>
    <row r="6" spans="1:4" ht="20.100000000000001" customHeight="1">
      <c r="A6" s="56" t="s">
        <v>849</v>
      </c>
      <c r="B6" s="304">
        <v>47952</v>
      </c>
      <c r="C6" s="215">
        <v>63388</v>
      </c>
    </row>
    <row r="7" spans="1:4" ht="20.100000000000001" customHeight="1">
      <c r="A7" s="56" t="s">
        <v>856</v>
      </c>
      <c r="B7" s="304">
        <v>0</v>
      </c>
      <c r="C7" s="215">
        <v>11954</v>
      </c>
    </row>
    <row r="8" spans="1:4" ht="20.100000000000001" customHeight="1">
      <c r="A8" s="55" t="s">
        <v>843</v>
      </c>
      <c r="B8" s="305">
        <v>125</v>
      </c>
      <c r="C8" s="568">
        <v>190</v>
      </c>
    </row>
    <row r="9" spans="1:4" ht="20.100000000000001" customHeight="1">
      <c r="A9" s="56" t="s">
        <v>132</v>
      </c>
      <c r="B9" s="304">
        <v>1200</v>
      </c>
      <c r="C9" s="568">
        <v>1000</v>
      </c>
    </row>
    <row r="10" spans="1:4" ht="20.100000000000001" customHeight="1">
      <c r="A10" s="57" t="s">
        <v>102</v>
      </c>
      <c r="B10" s="309">
        <v>480</v>
      </c>
      <c r="C10" s="568">
        <v>480</v>
      </c>
      <c r="D10" t="s">
        <v>855</v>
      </c>
    </row>
    <row r="11" spans="1:4" ht="20.100000000000001" customHeight="1">
      <c r="A11" s="57" t="s">
        <v>857</v>
      </c>
      <c r="B11" s="309">
        <v>4236</v>
      </c>
      <c r="C11" s="568">
        <v>5282</v>
      </c>
    </row>
    <row r="12" spans="1:4" ht="20.100000000000001" customHeight="1">
      <c r="A12" s="57" t="s">
        <v>848</v>
      </c>
      <c r="B12" s="309"/>
      <c r="C12" s="568">
        <v>706</v>
      </c>
    </row>
    <row r="13" spans="1:4" ht="20.100000000000001" customHeight="1">
      <c r="A13" s="57" t="s">
        <v>847</v>
      </c>
      <c r="B13" s="309">
        <v>0</v>
      </c>
      <c r="C13" s="568">
        <v>250</v>
      </c>
      <c r="D13" s="237">
        <f>SUM(C8:C13)</f>
        <v>7908</v>
      </c>
    </row>
    <row r="14" spans="1:4" ht="20.100000000000001" customHeight="1">
      <c r="A14" s="56" t="s">
        <v>429</v>
      </c>
      <c r="B14" s="304">
        <v>1200</v>
      </c>
      <c r="C14" s="215">
        <v>0</v>
      </c>
    </row>
    <row r="15" spans="1:4" ht="20.100000000000001" customHeight="1">
      <c r="A15" s="53" t="s">
        <v>282</v>
      </c>
      <c r="B15" s="303">
        <v>20604</v>
      </c>
      <c r="C15" s="54">
        <v>26889</v>
      </c>
    </row>
    <row r="16" spans="1:4" ht="20.100000000000001" customHeight="1">
      <c r="A16" s="53" t="s">
        <v>283</v>
      </c>
      <c r="B16" s="303">
        <v>111225</v>
      </c>
      <c r="C16" s="54">
        <v>136395</v>
      </c>
      <c r="D16" s="237">
        <f>C15+C16</f>
        <v>163284</v>
      </c>
    </row>
    <row r="17" spans="1:6" ht="20.100000000000001" customHeight="1">
      <c r="A17" s="55" t="s">
        <v>133</v>
      </c>
      <c r="B17" s="306">
        <v>-22761</v>
      </c>
      <c r="C17" s="307" t="s">
        <v>416</v>
      </c>
    </row>
    <row r="18" spans="1:6" ht="20.100000000000001" customHeight="1">
      <c r="A18" s="57" t="s">
        <v>11</v>
      </c>
      <c r="B18" s="308">
        <v>500</v>
      </c>
      <c r="C18" s="54">
        <v>200</v>
      </c>
    </row>
    <row r="19" spans="1:6" ht="20.100000000000001" customHeight="1">
      <c r="A19" s="57" t="s">
        <v>343</v>
      </c>
      <c r="B19" s="308">
        <v>3998</v>
      </c>
      <c r="C19" s="54">
        <v>2700</v>
      </c>
      <c r="D19" s="271"/>
    </row>
    <row r="20" spans="1:6" ht="20.100000000000001" customHeight="1">
      <c r="A20" s="57" t="s">
        <v>207</v>
      </c>
      <c r="B20" s="309">
        <v>82752</v>
      </c>
      <c r="C20" s="54">
        <v>120972</v>
      </c>
      <c r="D20" s="238"/>
      <c r="E20" s="24"/>
      <c r="F20" s="24"/>
    </row>
    <row r="21" spans="1:6" ht="20.100000000000001" customHeight="1">
      <c r="A21" s="49" t="s">
        <v>273</v>
      </c>
      <c r="B21" s="164">
        <v>1960</v>
      </c>
      <c r="C21" s="52">
        <v>2744</v>
      </c>
      <c r="D21" s="61"/>
      <c r="E21" s="24"/>
      <c r="F21" s="24"/>
    </row>
    <row r="22" spans="1:6" ht="20.100000000000001" customHeight="1">
      <c r="A22" s="49" t="s">
        <v>274</v>
      </c>
      <c r="B22" s="164">
        <v>8505</v>
      </c>
      <c r="C22" s="52">
        <v>11907</v>
      </c>
      <c r="D22" s="237">
        <f>C21+C22</f>
        <v>14651</v>
      </c>
      <c r="E22" s="24"/>
      <c r="F22" s="24"/>
    </row>
    <row r="23" spans="1:6" ht="20.100000000000001" customHeight="1">
      <c r="A23" s="49" t="s">
        <v>298</v>
      </c>
      <c r="B23" s="310">
        <v>9000</v>
      </c>
      <c r="C23" s="52">
        <v>25800</v>
      </c>
      <c r="D23" s="24"/>
      <c r="E23" s="24"/>
      <c r="F23" s="24"/>
    </row>
    <row r="24" spans="1:6" ht="20.100000000000001" customHeight="1">
      <c r="A24" s="53" t="s">
        <v>212</v>
      </c>
      <c r="B24" s="311">
        <v>944</v>
      </c>
      <c r="C24" s="264">
        <v>978</v>
      </c>
      <c r="D24" s="24"/>
      <c r="E24" s="24"/>
      <c r="F24" s="24"/>
    </row>
    <row r="25" spans="1:6" ht="20.100000000000001" customHeight="1">
      <c r="A25" s="53" t="s">
        <v>211</v>
      </c>
      <c r="B25" s="311">
        <v>15855</v>
      </c>
      <c r="C25" s="264">
        <v>28131</v>
      </c>
      <c r="D25" s="24"/>
      <c r="E25" s="24"/>
      <c r="F25" s="24"/>
    </row>
    <row r="26" spans="1:6" ht="20.100000000000001" customHeight="1">
      <c r="A26" s="53" t="s">
        <v>890</v>
      </c>
      <c r="B26" s="305"/>
      <c r="C26" s="264">
        <v>4625</v>
      </c>
      <c r="D26" s="24"/>
      <c r="E26" s="24"/>
      <c r="F26" s="24"/>
    </row>
    <row r="27" spans="1:6" ht="20.100000000000001" customHeight="1">
      <c r="A27" s="49" t="s">
        <v>96</v>
      </c>
      <c r="B27" s="164">
        <f>SUM(B4:B26)</f>
        <v>292500</v>
      </c>
      <c r="C27" s="164">
        <f>SUM(C4:C26)</f>
        <v>451881</v>
      </c>
    </row>
    <row r="28" spans="1:6">
      <c r="A28" s="50"/>
      <c r="B28" s="51"/>
      <c r="C28" s="274"/>
    </row>
    <row r="29" spans="1:6" ht="6.75" customHeight="1">
      <c r="A29" s="65"/>
    </row>
    <row r="30" spans="1:6" ht="20.100000000000001" customHeight="1">
      <c r="A30" s="569" t="s">
        <v>844</v>
      </c>
    </row>
    <row r="31" spans="1:6">
      <c r="A31" t="s">
        <v>853</v>
      </c>
    </row>
    <row r="32" spans="1:6">
      <c r="A32" s="570" t="s">
        <v>854</v>
      </c>
    </row>
    <row r="33" spans="1:1">
      <c r="A33" t="s">
        <v>845</v>
      </c>
    </row>
    <row r="34" spans="1:1">
      <c r="A34" t="s">
        <v>846</v>
      </c>
    </row>
    <row r="35" spans="1:1">
      <c r="A35" t="s">
        <v>850</v>
      </c>
    </row>
    <row r="36" spans="1:1">
      <c r="A36" t="s">
        <v>852</v>
      </c>
    </row>
    <row r="37" spans="1:1">
      <c r="A37" t="s">
        <v>851</v>
      </c>
    </row>
  </sheetData>
  <phoneticPr fontId="43" type="noConversion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53" workbookViewId="0">
      <selection activeCell="C96" sqref="C96"/>
    </sheetView>
  </sheetViews>
  <sheetFormatPr defaultColWidth="11.28515625" defaultRowHeight="12.75"/>
  <cols>
    <col min="1" max="1" width="5.42578125" style="673" customWidth="1"/>
    <col min="2" max="2" width="32.7109375" style="570" customWidth="1"/>
    <col min="3" max="3" width="12.85546875" style="570" customWidth="1"/>
    <col min="4" max="4" width="11.28515625" style="570" customWidth="1"/>
    <col min="5" max="5" width="13" style="570" customWidth="1"/>
    <col min="6" max="6" width="16.5703125" style="570" customWidth="1"/>
    <col min="7" max="16384" width="11.28515625" style="570"/>
  </cols>
  <sheetData>
    <row r="1" spans="1:6" s="638" customFormat="1" ht="14.25" customHeight="1" thickBot="1">
      <c r="A1" s="680" t="s">
        <v>101</v>
      </c>
      <c r="B1" s="684" t="s">
        <v>0</v>
      </c>
      <c r="C1" s="690" t="s">
        <v>933</v>
      </c>
      <c r="D1" s="636" t="s">
        <v>935</v>
      </c>
      <c r="E1" s="636" t="s">
        <v>949</v>
      </c>
      <c r="F1" s="637" t="s">
        <v>929</v>
      </c>
    </row>
    <row r="2" spans="1:6" ht="11.25" customHeight="1">
      <c r="A2" s="639">
        <v>407</v>
      </c>
      <c r="B2" s="685" t="s">
        <v>355</v>
      </c>
      <c r="C2" s="691">
        <v>70805</v>
      </c>
      <c r="D2" s="640">
        <v>29195</v>
      </c>
      <c r="E2" s="640"/>
      <c r="F2" s="640">
        <f>C2+E2+D2</f>
        <v>100000</v>
      </c>
    </row>
    <row r="3" spans="1:6" ht="11.25" customHeight="1">
      <c r="A3" s="641">
        <v>410</v>
      </c>
      <c r="B3" s="686" t="s">
        <v>354</v>
      </c>
      <c r="C3" s="692">
        <v>1555000</v>
      </c>
      <c r="D3" s="640">
        <v>32685</v>
      </c>
      <c r="E3" s="643"/>
      <c r="F3" s="640">
        <f t="shared" ref="F3:F14" si="0">C3+E3+D3</f>
        <v>1587685</v>
      </c>
    </row>
    <row r="4" spans="1:6" ht="11.25" customHeight="1">
      <c r="A4" s="641">
        <v>415</v>
      </c>
      <c r="B4" s="686" t="s">
        <v>830</v>
      </c>
      <c r="C4" s="692">
        <v>1326000</v>
      </c>
      <c r="D4" s="640"/>
      <c r="E4" s="643"/>
      <c r="F4" s="640">
        <f t="shared" si="0"/>
        <v>1326000</v>
      </c>
    </row>
    <row r="5" spans="1:6" ht="11.25" customHeight="1">
      <c r="A5" s="641">
        <v>420</v>
      </c>
      <c r="B5" s="687" t="s">
        <v>358</v>
      </c>
      <c r="C5" s="693">
        <v>15000</v>
      </c>
      <c r="D5" s="645"/>
      <c r="E5" s="644"/>
      <c r="F5" s="640">
        <f t="shared" si="0"/>
        <v>15000</v>
      </c>
    </row>
    <row r="6" spans="1:6" ht="11.25" customHeight="1">
      <c r="A6" s="646">
        <v>435</v>
      </c>
      <c r="B6" s="687" t="s">
        <v>357</v>
      </c>
      <c r="C6" s="693">
        <v>2200</v>
      </c>
      <c r="D6" s="645"/>
      <c r="E6" s="644"/>
      <c r="F6" s="640">
        <f t="shared" si="0"/>
        <v>2200</v>
      </c>
    </row>
    <row r="7" spans="1:6" ht="11.25" customHeight="1">
      <c r="A7" s="646">
        <v>455</v>
      </c>
      <c r="B7" s="687" t="s">
        <v>930</v>
      </c>
      <c r="C7" s="693"/>
      <c r="D7" s="645"/>
      <c r="E7" s="644">
        <v>500000</v>
      </c>
      <c r="F7" s="640">
        <f t="shared" si="0"/>
        <v>500000</v>
      </c>
    </row>
    <row r="8" spans="1:6" ht="11.25" customHeight="1">
      <c r="A8" s="646">
        <v>460</v>
      </c>
      <c r="B8" s="687" t="s">
        <v>356</v>
      </c>
      <c r="C8" s="693">
        <v>2000</v>
      </c>
      <c r="D8" s="645"/>
      <c r="E8" s="644"/>
      <c r="F8" s="640">
        <f t="shared" si="0"/>
        <v>2000</v>
      </c>
    </row>
    <row r="9" spans="1:6" ht="11.25" customHeight="1">
      <c r="A9" s="646">
        <v>470</v>
      </c>
      <c r="B9" s="687" t="s">
        <v>352</v>
      </c>
      <c r="C9" s="693">
        <v>55000</v>
      </c>
      <c r="D9" s="645">
        <v>17000</v>
      </c>
      <c r="E9" s="644"/>
      <c r="F9" s="640">
        <f t="shared" si="0"/>
        <v>72000</v>
      </c>
    </row>
    <row r="10" spans="1:6" ht="11.25" customHeight="1">
      <c r="A10" s="646">
        <v>475</v>
      </c>
      <c r="B10" s="687" t="s">
        <v>350</v>
      </c>
      <c r="C10" s="693">
        <v>1500</v>
      </c>
      <c r="D10" s="645">
        <v>300000</v>
      </c>
      <c r="E10" s="644">
        <v>90000</v>
      </c>
      <c r="F10" s="640">
        <f t="shared" si="0"/>
        <v>391500</v>
      </c>
    </row>
    <row r="11" spans="1:6" ht="11.25" customHeight="1">
      <c r="A11" s="646">
        <v>480</v>
      </c>
      <c r="B11" s="688" t="s">
        <v>353</v>
      </c>
      <c r="C11" s="692">
        <v>10000</v>
      </c>
      <c r="D11" s="640"/>
      <c r="E11" s="643"/>
      <c r="F11" s="640">
        <f t="shared" si="0"/>
        <v>10000</v>
      </c>
    </row>
    <row r="12" spans="1:6" ht="11.25" customHeight="1">
      <c r="A12" s="646">
        <v>485</v>
      </c>
      <c r="B12" s="688" t="s">
        <v>931</v>
      </c>
      <c r="C12" s="692">
        <v>0</v>
      </c>
      <c r="D12" s="640">
        <v>18775</v>
      </c>
      <c r="E12" s="643"/>
      <c r="F12" s="640">
        <f t="shared" si="0"/>
        <v>18775</v>
      </c>
    </row>
    <row r="13" spans="1:6" ht="11.25" customHeight="1">
      <c r="A13" s="646">
        <v>495</v>
      </c>
      <c r="B13" s="687" t="s">
        <v>829</v>
      </c>
      <c r="C13" s="693">
        <v>99355</v>
      </c>
      <c r="D13" s="645">
        <v>-3250</v>
      </c>
      <c r="E13" s="644"/>
      <c r="F13" s="640">
        <f t="shared" si="0"/>
        <v>96105</v>
      </c>
    </row>
    <row r="14" spans="1:6" ht="11.25" customHeight="1">
      <c r="A14" s="648">
        <v>499</v>
      </c>
      <c r="B14" s="689" t="s">
        <v>351</v>
      </c>
      <c r="C14" s="694">
        <v>135000</v>
      </c>
      <c r="D14" s="650">
        <v>-125000</v>
      </c>
      <c r="E14" s="649">
        <v>8500</v>
      </c>
      <c r="F14" s="640">
        <f t="shared" si="0"/>
        <v>18500</v>
      </c>
    </row>
    <row r="15" spans="1:6" ht="12" customHeight="1">
      <c r="A15" s="681"/>
      <c r="B15" s="682" t="s">
        <v>1</v>
      </c>
      <c r="C15" s="676">
        <f>SUM(C2:C14)</f>
        <v>3271860</v>
      </c>
      <c r="D15" s="676">
        <f>SUM(D2:D14)</f>
        <v>269405</v>
      </c>
      <c r="E15" s="676">
        <f>SUM(E2:E14)</f>
        <v>598500</v>
      </c>
      <c r="F15" s="677">
        <f>SUM(F2:F14)</f>
        <v>4139765</v>
      </c>
    </row>
    <row r="16" spans="1:6" ht="13.5" customHeight="1">
      <c r="A16" s="679"/>
      <c r="B16" s="683" t="s">
        <v>932</v>
      </c>
      <c r="C16" s="675"/>
      <c r="D16" s="675"/>
      <c r="E16" s="675"/>
      <c r="F16" s="678"/>
    </row>
    <row r="17" spans="1:6" ht="11.25" customHeight="1">
      <c r="A17" s="651">
        <v>501</v>
      </c>
      <c r="B17" s="695" t="s">
        <v>170</v>
      </c>
      <c r="C17" s="652">
        <v>12546</v>
      </c>
      <c r="D17" s="698">
        <v>434</v>
      </c>
      <c r="E17" s="652"/>
      <c r="F17" s="653">
        <f>C17+E17+D17</f>
        <v>12980</v>
      </c>
    </row>
    <row r="18" spans="1:6" ht="12" customHeight="1">
      <c r="A18" s="654">
        <v>502</v>
      </c>
      <c r="B18" s="688" t="s">
        <v>92</v>
      </c>
      <c r="C18" s="655">
        <v>26600</v>
      </c>
      <c r="D18" s="699">
        <v>6000</v>
      </c>
      <c r="E18" s="642"/>
      <c r="F18" s="643">
        <f t="shared" ref="F18:F62" si="1">C18+E18+D18</f>
        <v>32600</v>
      </c>
    </row>
    <row r="19" spans="1:6" ht="12" customHeight="1">
      <c r="A19" s="654">
        <v>503</v>
      </c>
      <c r="B19" s="688" t="s">
        <v>14</v>
      </c>
      <c r="C19" s="657">
        <v>15580</v>
      </c>
      <c r="D19" s="662"/>
      <c r="E19" s="657"/>
      <c r="F19" s="643">
        <f t="shared" si="1"/>
        <v>15580</v>
      </c>
    </row>
    <row r="20" spans="1:6" ht="12" customHeight="1">
      <c r="A20" s="641">
        <v>601</v>
      </c>
      <c r="B20" s="688" t="s">
        <v>322</v>
      </c>
      <c r="C20" s="657">
        <v>495309</v>
      </c>
      <c r="D20" s="662">
        <v>-372953.19</v>
      </c>
      <c r="E20" s="657"/>
      <c r="F20" s="658">
        <f t="shared" si="1"/>
        <v>122355.81</v>
      </c>
    </row>
    <row r="21" spans="1:6" ht="12" customHeight="1">
      <c r="A21" s="654">
        <v>602</v>
      </c>
      <c r="B21" s="696" t="s">
        <v>3</v>
      </c>
      <c r="C21" s="659">
        <v>5500</v>
      </c>
      <c r="D21" s="700"/>
      <c r="E21" s="659"/>
      <c r="F21" s="643">
        <f t="shared" si="1"/>
        <v>5500</v>
      </c>
    </row>
    <row r="22" spans="1:6" ht="12" customHeight="1">
      <c r="A22" s="654">
        <v>603</v>
      </c>
      <c r="B22" s="696" t="s">
        <v>216</v>
      </c>
      <c r="C22" s="660">
        <v>67719</v>
      </c>
      <c r="D22" s="661">
        <v>34815</v>
      </c>
      <c r="E22" s="660"/>
      <c r="F22" s="643">
        <f t="shared" si="1"/>
        <v>102534</v>
      </c>
    </row>
    <row r="23" spans="1:6" ht="12" customHeight="1">
      <c r="A23" s="641">
        <v>604</v>
      </c>
      <c r="B23" s="688" t="s">
        <v>2</v>
      </c>
      <c r="C23" s="660">
        <v>24000</v>
      </c>
      <c r="D23" s="661"/>
      <c r="E23" s="660"/>
      <c r="F23" s="643">
        <f t="shared" si="1"/>
        <v>24000</v>
      </c>
    </row>
    <row r="24" spans="1:6" ht="12" customHeight="1">
      <c r="A24" s="654">
        <v>605</v>
      </c>
      <c r="B24" s="697" t="s">
        <v>122</v>
      </c>
      <c r="C24" s="660">
        <v>8535</v>
      </c>
      <c r="D24" s="661"/>
      <c r="E24" s="660"/>
      <c r="F24" s="643">
        <f t="shared" si="1"/>
        <v>8535</v>
      </c>
    </row>
    <row r="25" spans="1:6" ht="12" customHeight="1">
      <c r="A25" s="654">
        <v>606</v>
      </c>
      <c r="B25" s="697" t="s">
        <v>104</v>
      </c>
      <c r="C25" s="660">
        <v>27732</v>
      </c>
      <c r="D25" s="661"/>
      <c r="E25" s="660"/>
      <c r="F25" s="643">
        <f t="shared" si="1"/>
        <v>27732</v>
      </c>
    </row>
    <row r="26" spans="1:6" ht="12" customHeight="1">
      <c r="A26" s="654">
        <v>607</v>
      </c>
      <c r="B26" s="696" t="s">
        <v>105</v>
      </c>
      <c r="C26" s="660">
        <v>20000</v>
      </c>
      <c r="D26" s="661"/>
      <c r="E26" s="660"/>
      <c r="F26" s="643">
        <f t="shared" si="1"/>
        <v>20000</v>
      </c>
    </row>
    <row r="27" spans="1:6" ht="12" customHeight="1">
      <c r="A27" s="654">
        <v>608</v>
      </c>
      <c r="B27" s="696" t="s">
        <v>217</v>
      </c>
      <c r="C27" s="660">
        <v>49500</v>
      </c>
      <c r="D27" s="661"/>
      <c r="E27" s="660"/>
      <c r="F27" s="643">
        <f t="shared" si="1"/>
        <v>49500</v>
      </c>
    </row>
    <row r="28" spans="1:6" ht="12" customHeight="1">
      <c r="A28" s="654">
        <v>609</v>
      </c>
      <c r="B28" s="696" t="s">
        <v>87</v>
      </c>
      <c r="C28" s="660">
        <v>69229</v>
      </c>
      <c r="D28" s="661">
        <v>3996</v>
      </c>
      <c r="E28" s="660"/>
      <c r="F28" s="643">
        <f t="shared" si="1"/>
        <v>73225</v>
      </c>
    </row>
    <row r="29" spans="1:6" ht="12" customHeight="1">
      <c r="A29" s="654">
        <v>610</v>
      </c>
      <c r="B29" s="696" t="s">
        <v>13</v>
      </c>
      <c r="C29" s="660">
        <v>5662</v>
      </c>
      <c r="D29" s="661"/>
      <c r="E29" s="660"/>
      <c r="F29" s="643">
        <f t="shared" si="1"/>
        <v>5662</v>
      </c>
    </row>
    <row r="30" spans="1:6" ht="12" customHeight="1">
      <c r="A30" s="654">
        <v>611</v>
      </c>
      <c r="B30" s="696" t="s">
        <v>7</v>
      </c>
      <c r="C30" s="660">
        <v>4479</v>
      </c>
      <c r="D30" s="661"/>
      <c r="E30" s="660"/>
      <c r="F30" s="643">
        <f t="shared" si="1"/>
        <v>4479</v>
      </c>
    </row>
    <row r="31" spans="1:6" ht="12" customHeight="1">
      <c r="A31" s="654">
        <v>612</v>
      </c>
      <c r="B31" s="611" t="s">
        <v>99</v>
      </c>
      <c r="C31" s="644">
        <v>970</v>
      </c>
      <c r="D31" s="660">
        <v>2990</v>
      </c>
      <c r="E31" s="660"/>
      <c r="F31" s="658">
        <f t="shared" si="1"/>
        <v>3960</v>
      </c>
    </row>
    <row r="32" spans="1:6" ht="12" customHeight="1">
      <c r="A32" s="654">
        <v>613</v>
      </c>
      <c r="B32" s="611" t="s">
        <v>360</v>
      </c>
      <c r="C32" s="660">
        <v>19463</v>
      </c>
      <c r="D32" s="661">
        <v>-2600</v>
      </c>
      <c r="E32" s="660"/>
      <c r="F32" s="658">
        <f t="shared" si="1"/>
        <v>16863</v>
      </c>
    </row>
    <row r="33" spans="1:6" ht="12" customHeight="1">
      <c r="A33" s="654">
        <v>631</v>
      </c>
      <c r="B33" s="611" t="s">
        <v>6</v>
      </c>
      <c r="C33" s="660">
        <v>6170</v>
      </c>
      <c r="D33" s="661">
        <v>8000</v>
      </c>
      <c r="E33" s="660"/>
      <c r="F33" s="658">
        <f t="shared" si="1"/>
        <v>14170</v>
      </c>
    </row>
    <row r="34" spans="1:6" ht="12" customHeight="1">
      <c r="A34" s="654">
        <v>632</v>
      </c>
      <c r="B34" s="647" t="s">
        <v>129</v>
      </c>
      <c r="C34" s="657">
        <v>23400</v>
      </c>
      <c r="D34" s="662"/>
      <c r="E34" s="657"/>
      <c r="F34" s="643">
        <f t="shared" si="1"/>
        <v>23400</v>
      </c>
    </row>
    <row r="35" spans="1:6" ht="12" customHeight="1">
      <c r="A35" s="654">
        <v>633</v>
      </c>
      <c r="B35" s="611" t="s">
        <v>90</v>
      </c>
      <c r="C35" s="660">
        <v>18075</v>
      </c>
      <c r="D35" s="661">
        <v>300</v>
      </c>
      <c r="E35" s="660"/>
      <c r="F35" s="658">
        <f t="shared" si="1"/>
        <v>18375</v>
      </c>
    </row>
    <row r="36" spans="1:6" ht="12" customHeight="1">
      <c r="A36" s="654">
        <v>634</v>
      </c>
      <c r="B36" s="611" t="s">
        <v>223</v>
      </c>
      <c r="C36" s="660">
        <v>49461</v>
      </c>
      <c r="D36" s="661"/>
      <c r="E36" s="660"/>
      <c r="F36" s="643">
        <f t="shared" si="1"/>
        <v>49461</v>
      </c>
    </row>
    <row r="37" spans="1:6" ht="12" customHeight="1">
      <c r="A37" s="654">
        <v>641</v>
      </c>
      <c r="B37" s="611" t="s">
        <v>89</v>
      </c>
      <c r="C37" s="660">
        <v>447256</v>
      </c>
      <c r="D37" s="661">
        <v>4625</v>
      </c>
      <c r="E37" s="660"/>
      <c r="F37" s="658">
        <f t="shared" si="1"/>
        <v>451881</v>
      </c>
    </row>
    <row r="38" spans="1:6" ht="12" customHeight="1">
      <c r="A38" s="654">
        <v>642</v>
      </c>
      <c r="B38" s="611" t="s">
        <v>9</v>
      </c>
      <c r="C38" s="660">
        <v>1581330</v>
      </c>
      <c r="D38" s="661">
        <v>-16360</v>
      </c>
      <c r="E38" s="660"/>
      <c r="F38" s="643">
        <f t="shared" si="1"/>
        <v>1564970</v>
      </c>
    </row>
    <row r="39" spans="1:6" ht="12" customHeight="1">
      <c r="A39" s="654">
        <v>643</v>
      </c>
      <c r="B39" s="611" t="s">
        <v>135</v>
      </c>
      <c r="C39" s="660">
        <v>4200</v>
      </c>
      <c r="D39" s="661">
        <v>1140</v>
      </c>
      <c r="E39" s="660"/>
      <c r="F39" s="658">
        <f t="shared" si="1"/>
        <v>5340</v>
      </c>
    </row>
    <row r="40" spans="1:6" ht="12" customHeight="1">
      <c r="A40" s="654">
        <v>644</v>
      </c>
      <c r="B40" s="611" t="s">
        <v>95</v>
      </c>
      <c r="C40" s="660">
        <v>5852</v>
      </c>
      <c r="D40" s="661"/>
      <c r="E40" s="660"/>
      <c r="F40" s="643">
        <f t="shared" si="1"/>
        <v>5852</v>
      </c>
    </row>
    <row r="41" spans="1:6" ht="12" customHeight="1">
      <c r="A41" s="654">
        <v>645</v>
      </c>
      <c r="B41" s="611" t="s">
        <v>817</v>
      </c>
      <c r="C41" s="660">
        <v>1475</v>
      </c>
      <c r="D41" s="661"/>
      <c r="E41" s="660"/>
      <c r="F41" s="643">
        <f t="shared" si="1"/>
        <v>1475</v>
      </c>
    </row>
    <row r="42" spans="1:6" ht="12" customHeight="1">
      <c r="A42" s="654">
        <v>651</v>
      </c>
      <c r="B42" s="611" t="s">
        <v>88</v>
      </c>
      <c r="C42" s="660">
        <v>33950</v>
      </c>
      <c r="D42" s="661"/>
      <c r="E42" s="660"/>
      <c r="F42" s="643">
        <f t="shared" si="1"/>
        <v>33950</v>
      </c>
    </row>
    <row r="43" spans="1:6" ht="12" customHeight="1">
      <c r="A43" s="654">
        <v>652</v>
      </c>
      <c r="B43" s="611" t="s">
        <v>79</v>
      </c>
      <c r="C43" s="663">
        <v>13650</v>
      </c>
      <c r="D43" s="660"/>
      <c r="E43" s="660"/>
      <c r="F43" s="643">
        <f t="shared" si="1"/>
        <v>13650</v>
      </c>
    </row>
    <row r="44" spans="1:6" ht="12" customHeight="1">
      <c r="A44" s="654">
        <v>653</v>
      </c>
      <c r="B44" s="611" t="s">
        <v>93</v>
      </c>
      <c r="C44" s="663">
        <v>10720</v>
      </c>
      <c r="D44" s="660"/>
      <c r="E44" s="660"/>
      <c r="F44" s="643">
        <f t="shared" si="1"/>
        <v>10720</v>
      </c>
    </row>
    <row r="45" spans="1:6" ht="12" customHeight="1">
      <c r="A45" s="654">
        <v>654</v>
      </c>
      <c r="B45" s="611" t="s">
        <v>10</v>
      </c>
      <c r="C45" s="664">
        <v>1175</v>
      </c>
      <c r="D45" s="657"/>
      <c r="E45" s="657"/>
      <c r="F45" s="643">
        <f t="shared" si="1"/>
        <v>1175</v>
      </c>
    </row>
    <row r="46" spans="1:6" ht="12" customHeight="1">
      <c r="A46" s="654">
        <v>655</v>
      </c>
      <c r="B46" s="611" t="s">
        <v>91</v>
      </c>
      <c r="C46" s="663">
        <v>2780</v>
      </c>
      <c r="D46" s="660"/>
      <c r="E46" s="660"/>
      <c r="F46" s="643">
        <f t="shared" si="1"/>
        <v>2780</v>
      </c>
    </row>
    <row r="47" spans="1:6" ht="12" customHeight="1">
      <c r="A47" s="654">
        <v>656</v>
      </c>
      <c r="B47" s="611" t="s">
        <v>12</v>
      </c>
      <c r="C47" s="663">
        <v>15590</v>
      </c>
      <c r="D47" s="660"/>
      <c r="E47" s="660"/>
      <c r="F47" s="643">
        <f t="shared" si="1"/>
        <v>15590</v>
      </c>
    </row>
    <row r="48" spans="1:6" ht="12" customHeight="1">
      <c r="A48" s="654">
        <v>657</v>
      </c>
      <c r="B48" s="611" t="s">
        <v>8</v>
      </c>
      <c r="C48" s="663">
        <v>2360</v>
      </c>
      <c r="D48" s="660"/>
      <c r="E48" s="660"/>
      <c r="F48" s="643">
        <f t="shared" si="1"/>
        <v>2360</v>
      </c>
    </row>
    <row r="49" spans="1:6" ht="12" customHeight="1">
      <c r="A49" s="654">
        <v>658</v>
      </c>
      <c r="B49" s="611" t="s">
        <v>346</v>
      </c>
      <c r="C49" s="663">
        <v>24878</v>
      </c>
      <c r="D49" s="660">
        <v>-3500</v>
      </c>
      <c r="E49" s="660"/>
      <c r="F49" s="658">
        <f t="shared" si="1"/>
        <v>21378</v>
      </c>
    </row>
    <row r="50" spans="1:6" ht="12" customHeight="1">
      <c r="A50" s="654">
        <v>659</v>
      </c>
      <c r="B50" s="611" t="s">
        <v>168</v>
      </c>
      <c r="C50" s="664">
        <v>40250</v>
      </c>
      <c r="D50" s="657"/>
      <c r="E50" s="657"/>
      <c r="F50" s="643">
        <f t="shared" si="1"/>
        <v>40250</v>
      </c>
    </row>
    <row r="51" spans="1:6" ht="12" customHeight="1">
      <c r="A51" s="654">
        <v>660</v>
      </c>
      <c r="B51" s="611" t="s">
        <v>169</v>
      </c>
      <c r="C51" s="664">
        <v>6100</v>
      </c>
      <c r="D51" s="657">
        <v>700</v>
      </c>
      <c r="E51" s="657"/>
      <c r="F51" s="658">
        <f t="shared" si="1"/>
        <v>6800</v>
      </c>
    </row>
    <row r="52" spans="1:6" ht="12" customHeight="1">
      <c r="A52" s="654">
        <v>661</v>
      </c>
      <c r="B52" s="611" t="s">
        <v>4</v>
      </c>
      <c r="C52" s="663">
        <v>16450</v>
      </c>
      <c r="D52" s="660"/>
      <c r="E52" s="660"/>
      <c r="F52" s="643">
        <f t="shared" si="1"/>
        <v>16450</v>
      </c>
    </row>
    <row r="53" spans="1:6" ht="12" customHeight="1">
      <c r="A53" s="654">
        <v>662</v>
      </c>
      <c r="B53" s="611" t="s">
        <v>5</v>
      </c>
      <c r="C53" s="663">
        <v>50800</v>
      </c>
      <c r="D53" s="660">
        <v>17000</v>
      </c>
      <c r="E53" s="660"/>
      <c r="F53" s="658">
        <f t="shared" si="1"/>
        <v>67800</v>
      </c>
    </row>
    <row r="54" spans="1:6" ht="12" customHeight="1">
      <c r="A54" s="654">
        <v>663</v>
      </c>
      <c r="B54" s="611" t="s">
        <v>22</v>
      </c>
      <c r="C54" s="663">
        <v>373648</v>
      </c>
      <c r="D54" s="660"/>
      <c r="E54" s="660"/>
      <c r="F54" s="643">
        <f t="shared" si="1"/>
        <v>373648</v>
      </c>
    </row>
    <row r="55" spans="1:6" ht="12" customHeight="1">
      <c r="A55" s="654">
        <v>664</v>
      </c>
      <c r="B55" s="611" t="s">
        <v>171</v>
      </c>
      <c r="C55" s="663">
        <v>3375</v>
      </c>
      <c r="D55" s="660"/>
      <c r="E55" s="660"/>
      <c r="F55" s="643">
        <f t="shared" si="1"/>
        <v>3375</v>
      </c>
    </row>
    <row r="56" spans="1:6" ht="12" customHeight="1">
      <c r="A56" s="654">
        <v>665</v>
      </c>
      <c r="B56" s="611" t="s">
        <v>859</v>
      </c>
      <c r="C56" s="663">
        <v>23000</v>
      </c>
      <c r="D56" s="660">
        <v>-8000</v>
      </c>
      <c r="E56" s="660"/>
      <c r="F56" s="658">
        <f t="shared" si="1"/>
        <v>15000</v>
      </c>
    </row>
    <row r="57" spans="1:6" ht="12" customHeight="1">
      <c r="A57" s="654">
        <v>666</v>
      </c>
      <c r="B57" s="611" t="s">
        <v>882</v>
      </c>
      <c r="C57" s="665">
        <v>0</v>
      </c>
      <c r="D57" s="666">
        <v>15000</v>
      </c>
      <c r="E57" s="667"/>
      <c r="F57" s="656">
        <f t="shared" si="1"/>
        <v>15000</v>
      </c>
    </row>
    <row r="58" spans="1:6" ht="12" customHeight="1">
      <c r="A58" s="654">
        <v>671</v>
      </c>
      <c r="B58" s="611" t="s">
        <v>131</v>
      </c>
      <c r="C58" s="660">
        <v>4520</v>
      </c>
      <c r="D58" s="660"/>
      <c r="E58" s="660"/>
      <c r="F58" s="643">
        <f t="shared" si="1"/>
        <v>4520</v>
      </c>
    </row>
    <row r="59" spans="1:6" ht="12" customHeight="1">
      <c r="A59" s="654">
        <v>672</v>
      </c>
      <c r="B59" s="611" t="s">
        <v>219</v>
      </c>
      <c r="C59" s="660">
        <v>3300</v>
      </c>
      <c r="D59" s="660"/>
      <c r="E59" s="660"/>
      <c r="F59" s="643">
        <f t="shared" si="1"/>
        <v>3300</v>
      </c>
    </row>
    <row r="60" spans="1:6" ht="12" customHeight="1">
      <c r="A60" s="654">
        <v>680</v>
      </c>
      <c r="B60" s="611" t="s">
        <v>328</v>
      </c>
      <c r="C60" s="660">
        <v>400000</v>
      </c>
      <c r="D60" s="660">
        <v>-22585</v>
      </c>
      <c r="E60" s="660"/>
      <c r="F60" s="643">
        <f t="shared" si="1"/>
        <v>377415</v>
      </c>
    </row>
    <row r="61" spans="1:6" ht="12" customHeight="1">
      <c r="A61" s="654">
        <v>685</v>
      </c>
      <c r="B61" s="611" t="s">
        <v>876</v>
      </c>
      <c r="C61" s="660">
        <v>0</v>
      </c>
      <c r="D61" s="661">
        <v>200000</v>
      </c>
      <c r="E61" s="660">
        <v>53000</v>
      </c>
      <c r="F61" s="643">
        <f t="shared" si="1"/>
        <v>253000</v>
      </c>
    </row>
    <row r="62" spans="1:6" ht="12" customHeight="1">
      <c r="A62" s="668">
        <v>690</v>
      </c>
      <c r="B62" s="669" t="s">
        <v>877</v>
      </c>
      <c r="C62" s="666">
        <v>50000</v>
      </c>
      <c r="D62" s="666">
        <v>-23462</v>
      </c>
      <c r="E62" s="666"/>
      <c r="F62" s="656">
        <f t="shared" si="1"/>
        <v>26538</v>
      </c>
    </row>
    <row r="63" spans="1:6" ht="12.75" customHeight="1" thickBot="1">
      <c r="A63" s="670"/>
      <c r="B63" s="635" t="s">
        <v>15</v>
      </c>
      <c r="C63" s="671">
        <f>SUM(C17:C62)</f>
        <v>4066589</v>
      </c>
      <c r="D63" s="671">
        <f>SUM(D17:D62)</f>
        <v>-154460.19</v>
      </c>
      <c r="E63" s="671">
        <f>SUM(E17:E62)</f>
        <v>53000</v>
      </c>
      <c r="F63" s="672">
        <f>SUM(F17:F62)</f>
        <v>3965128.81</v>
      </c>
    </row>
    <row r="64" spans="1:6" ht="12.75" customHeight="1">
      <c r="B64" s="747" t="s">
        <v>934</v>
      </c>
      <c r="C64" s="674">
        <f>C15-C63</f>
        <v>-794729</v>
      </c>
      <c r="D64" s="485"/>
      <c r="E64" s="485"/>
      <c r="F64" s="674">
        <f>F15-F63</f>
        <v>174636.18999999994</v>
      </c>
    </row>
    <row r="65" spans="3:6" ht="11.25" customHeight="1"/>
    <row r="66" spans="3:6" ht="12" customHeight="1">
      <c r="C66" s="485"/>
      <c r="F66" s="485"/>
    </row>
  </sheetData>
  <phoneticPr fontId="43" type="noConversion"/>
  <printOptions horizontalCentered="1"/>
  <pageMargins left="0.75" right="0.5" top="0.1" bottom="0.2" header="0.25" footer="0.1"/>
  <pageSetup orientation="portrait" horizontalDpi="4294967293" verticalDpi="0" r:id="rId1"/>
  <headerFooter alignWithMargins="0">
    <oddFooter>&amp;L
&amp;"Arial Narrow,Regular"&amp;8Corrected 5/21 amendments (5/24/07)&amp;"Arial,Regular"&amp;10
&amp;R&amp;14 12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1.7109375" customWidth="1"/>
    <col min="3" max="3" width="12" customWidth="1"/>
    <col min="4" max="4" width="6" style="489" customWidth="1"/>
    <col min="5" max="5" width="10.7109375" customWidth="1"/>
    <col min="6" max="6" width="5.7109375" style="489" customWidth="1"/>
    <col min="7" max="7" width="9" customWidth="1"/>
    <col min="8" max="8" width="9.5703125" customWidth="1"/>
    <col min="9" max="9" width="14" bestFit="1" customWidth="1"/>
    <col min="10" max="10" width="10.7109375" customWidth="1"/>
    <col min="11" max="11" width="12.5703125" customWidth="1"/>
  </cols>
  <sheetData>
    <row r="1" spans="1:11" ht="27" customHeight="1">
      <c r="A1" t="s">
        <v>410</v>
      </c>
      <c r="B1" s="46" t="s">
        <v>406</v>
      </c>
      <c r="C1" t="s">
        <v>379</v>
      </c>
      <c r="D1" s="489" t="s">
        <v>380</v>
      </c>
      <c r="E1" t="s">
        <v>379</v>
      </c>
      <c r="F1" s="489" t="s">
        <v>380</v>
      </c>
      <c r="G1" t="s">
        <v>379</v>
      </c>
      <c r="H1" t="s">
        <v>380</v>
      </c>
      <c r="I1" t="s">
        <v>381</v>
      </c>
      <c r="J1" s="46" t="s">
        <v>230</v>
      </c>
      <c r="K1" t="s">
        <v>382</v>
      </c>
    </row>
    <row r="2" spans="1:11" ht="18.75" customHeight="1">
      <c r="A2" s="455" t="s">
        <v>417</v>
      </c>
      <c r="B2" s="164" t="s">
        <v>391</v>
      </c>
      <c r="C2" s="164">
        <v>16</v>
      </c>
      <c r="D2" s="492">
        <v>26</v>
      </c>
      <c r="E2" s="164"/>
      <c r="F2" s="219"/>
      <c r="G2" s="164"/>
      <c r="H2" s="164"/>
      <c r="I2" s="164">
        <f t="shared" ref="I2:I18" si="0">(C2*D2*115)+(E2*F2*115)</f>
        <v>47840</v>
      </c>
      <c r="J2" s="164"/>
      <c r="K2" s="216">
        <v>47840</v>
      </c>
    </row>
    <row r="3" spans="1:11" ht="18.75" customHeight="1">
      <c r="A3" s="455" t="s">
        <v>417</v>
      </c>
      <c r="B3" s="164" t="s">
        <v>391</v>
      </c>
      <c r="C3" s="164">
        <v>16</v>
      </c>
      <c r="D3" s="492">
        <v>26</v>
      </c>
      <c r="E3" s="164"/>
      <c r="F3" s="219"/>
      <c r="G3" s="164"/>
      <c r="H3" s="164"/>
      <c r="I3" s="164">
        <f t="shared" si="0"/>
        <v>47840</v>
      </c>
      <c r="J3" s="164"/>
      <c r="K3" s="216">
        <v>47840</v>
      </c>
    </row>
    <row r="4" spans="1:11" ht="18.75" customHeight="1">
      <c r="A4" s="456" t="s">
        <v>417</v>
      </c>
      <c r="B4" s="199" t="s">
        <v>391</v>
      </c>
      <c r="C4" s="199">
        <v>16</v>
      </c>
      <c r="D4" s="493">
        <v>26</v>
      </c>
      <c r="E4" s="199"/>
      <c r="F4" s="298"/>
      <c r="G4" s="199"/>
      <c r="H4" s="199"/>
      <c r="I4" s="478">
        <f t="shared" si="0"/>
        <v>47840</v>
      </c>
      <c r="J4" s="199"/>
      <c r="K4" s="62">
        <v>47840</v>
      </c>
    </row>
    <row r="5" spans="1:11" ht="18.75" customHeight="1">
      <c r="A5" s="455" t="s">
        <v>418</v>
      </c>
      <c r="B5" s="164" t="s">
        <v>392</v>
      </c>
      <c r="C5" s="164">
        <v>14.39</v>
      </c>
      <c r="D5" s="492">
        <v>2</v>
      </c>
      <c r="E5" s="164">
        <v>14.64</v>
      </c>
      <c r="F5" s="492">
        <v>24</v>
      </c>
      <c r="G5" s="164"/>
      <c r="H5" s="164"/>
      <c r="I5" s="163">
        <f t="shared" si="0"/>
        <v>43716.1</v>
      </c>
      <c r="J5" s="164">
        <v>1200</v>
      </c>
      <c r="K5" s="216">
        <v>44916.1</v>
      </c>
    </row>
    <row r="6" spans="1:11" ht="18.75" customHeight="1">
      <c r="A6" s="455" t="s">
        <v>418</v>
      </c>
      <c r="B6" s="164" t="s">
        <v>393</v>
      </c>
      <c r="C6" s="164">
        <v>14.02</v>
      </c>
      <c r="D6" s="492">
        <v>4</v>
      </c>
      <c r="E6" s="164">
        <v>14.39</v>
      </c>
      <c r="F6" s="492">
        <v>22</v>
      </c>
      <c r="G6" s="164"/>
      <c r="H6" s="164"/>
      <c r="I6" s="164">
        <f t="shared" si="0"/>
        <v>42855.9</v>
      </c>
      <c r="J6" s="164">
        <v>600</v>
      </c>
      <c r="K6" s="216">
        <v>43455.9</v>
      </c>
    </row>
    <row r="7" spans="1:11" ht="18.75" customHeight="1">
      <c r="A7" s="455" t="s">
        <v>418</v>
      </c>
      <c r="B7" s="164" t="s">
        <v>393</v>
      </c>
      <c r="C7" s="164">
        <v>14.02</v>
      </c>
      <c r="D7" s="492">
        <v>17</v>
      </c>
      <c r="E7" s="164">
        <v>14.39</v>
      </c>
      <c r="F7" s="492">
        <v>9</v>
      </c>
      <c r="G7" s="164"/>
      <c r="H7" s="164"/>
      <c r="I7" s="199">
        <f t="shared" si="0"/>
        <v>42302.75</v>
      </c>
      <c r="J7" s="164">
        <v>600</v>
      </c>
      <c r="K7" s="302">
        <v>42902.75</v>
      </c>
    </row>
    <row r="8" spans="1:11" ht="18.75" customHeight="1">
      <c r="A8" s="457" t="s">
        <v>419</v>
      </c>
      <c r="B8" s="163" t="s">
        <v>391</v>
      </c>
      <c r="C8" s="163">
        <v>12.76</v>
      </c>
      <c r="D8" s="491">
        <v>26</v>
      </c>
      <c r="E8" s="163"/>
      <c r="F8" s="491"/>
      <c r="G8" s="163"/>
      <c r="H8" s="163"/>
      <c r="I8" s="521">
        <f t="shared" si="0"/>
        <v>38152.400000000001</v>
      </c>
      <c r="J8" s="163">
        <v>600</v>
      </c>
      <c r="K8" s="233">
        <f t="shared" ref="K8:K13" si="1">SUM(I8:J8)</f>
        <v>38752.400000000001</v>
      </c>
    </row>
    <row r="9" spans="1:11" ht="18.75" customHeight="1">
      <c r="A9" s="455" t="s">
        <v>419</v>
      </c>
      <c r="B9" s="164" t="s">
        <v>391</v>
      </c>
      <c r="C9" s="164">
        <v>12.76</v>
      </c>
      <c r="D9" s="492">
        <v>26</v>
      </c>
      <c r="E9" s="164"/>
      <c r="F9" s="492"/>
      <c r="G9" s="164"/>
      <c r="H9" s="164"/>
      <c r="I9" s="164">
        <f t="shared" si="0"/>
        <v>38152.400000000001</v>
      </c>
      <c r="J9" s="164">
        <v>2400</v>
      </c>
      <c r="K9" s="216">
        <f t="shared" si="1"/>
        <v>40552.400000000001</v>
      </c>
    </row>
    <row r="10" spans="1:11" ht="18.75" customHeight="1">
      <c r="A10" s="455" t="s">
        <v>419</v>
      </c>
      <c r="B10" s="164" t="s">
        <v>391</v>
      </c>
      <c r="C10" s="164">
        <v>12.76</v>
      </c>
      <c r="D10" s="492">
        <v>26</v>
      </c>
      <c r="E10" s="164"/>
      <c r="F10" s="492"/>
      <c r="G10" s="164"/>
      <c r="H10" s="164"/>
      <c r="I10" s="164">
        <f t="shared" si="0"/>
        <v>38152.400000000001</v>
      </c>
      <c r="J10" s="164">
        <v>600</v>
      </c>
      <c r="K10" s="216">
        <f t="shared" si="1"/>
        <v>38752.400000000001</v>
      </c>
    </row>
    <row r="11" spans="1:11" ht="18.75" customHeight="1">
      <c r="A11" s="455" t="s">
        <v>419</v>
      </c>
      <c r="B11" s="164" t="s">
        <v>391</v>
      </c>
      <c r="C11" s="164">
        <v>12.76</v>
      </c>
      <c r="D11" s="492">
        <v>26</v>
      </c>
      <c r="E11" s="164"/>
      <c r="F11" s="492"/>
      <c r="G11" s="164"/>
      <c r="H11" s="164"/>
      <c r="I11" s="164">
        <f t="shared" si="0"/>
        <v>38152.400000000001</v>
      </c>
      <c r="J11" s="164">
        <v>1200</v>
      </c>
      <c r="K11" s="216">
        <f t="shared" si="1"/>
        <v>39352.400000000001</v>
      </c>
    </row>
    <row r="12" spans="1:11" ht="18.75" customHeight="1">
      <c r="A12" s="455" t="s">
        <v>419</v>
      </c>
      <c r="B12" s="164" t="s">
        <v>391</v>
      </c>
      <c r="C12" s="164">
        <v>12.76</v>
      </c>
      <c r="D12" s="492">
        <v>26</v>
      </c>
      <c r="E12" s="164"/>
      <c r="F12" s="492"/>
      <c r="G12" s="164"/>
      <c r="H12" s="164"/>
      <c r="I12" s="164">
        <f t="shared" si="0"/>
        <v>38152.400000000001</v>
      </c>
      <c r="J12" s="164">
        <v>600</v>
      </c>
      <c r="K12" s="216">
        <f t="shared" si="1"/>
        <v>38752.400000000001</v>
      </c>
    </row>
    <row r="13" spans="1:11" ht="18.75" customHeight="1">
      <c r="A13" s="456" t="s">
        <v>419</v>
      </c>
      <c r="B13" s="199" t="s">
        <v>391</v>
      </c>
      <c r="C13" s="199">
        <v>12.76</v>
      </c>
      <c r="D13" s="493">
        <v>26</v>
      </c>
      <c r="E13" s="199"/>
      <c r="F13" s="493"/>
      <c r="G13" s="199"/>
      <c r="H13" s="199"/>
      <c r="I13" s="478">
        <f t="shared" si="0"/>
        <v>38152.400000000001</v>
      </c>
      <c r="J13" s="199">
        <v>600</v>
      </c>
      <c r="K13" s="216">
        <f t="shared" si="1"/>
        <v>38752.400000000001</v>
      </c>
    </row>
    <row r="14" spans="1:11" ht="18.75" customHeight="1">
      <c r="A14" s="530" t="s">
        <v>420</v>
      </c>
      <c r="B14" s="531" t="s">
        <v>599</v>
      </c>
      <c r="C14" s="531">
        <v>11.39</v>
      </c>
      <c r="D14" s="532">
        <v>1</v>
      </c>
      <c r="E14" s="531">
        <v>11.75</v>
      </c>
      <c r="F14" s="532">
        <v>25</v>
      </c>
      <c r="G14" s="531"/>
      <c r="H14" s="531"/>
      <c r="I14" s="163">
        <f t="shared" si="0"/>
        <v>35091.1</v>
      </c>
      <c r="J14" s="531">
        <v>600</v>
      </c>
      <c r="K14" s="233">
        <f>SUM(I14:J14)</f>
        <v>35691.1</v>
      </c>
    </row>
    <row r="15" spans="1:11" ht="18.75" customHeight="1">
      <c r="A15" s="529" t="s">
        <v>420</v>
      </c>
      <c r="B15" s="521" t="s">
        <v>600</v>
      </c>
      <c r="C15" s="521">
        <v>11.39</v>
      </c>
      <c r="D15" s="522">
        <v>18</v>
      </c>
      <c r="E15" s="521">
        <v>11.75</v>
      </c>
      <c r="F15" s="522">
        <v>8</v>
      </c>
      <c r="G15" s="521"/>
      <c r="H15" s="521"/>
      <c r="I15" s="164">
        <f t="shared" si="0"/>
        <v>34387.300000000003</v>
      </c>
      <c r="J15" s="521">
        <v>600</v>
      </c>
      <c r="K15" s="216">
        <f>SUM(I15:J15)</f>
        <v>34987.300000000003</v>
      </c>
    </row>
    <row r="16" spans="1:11" ht="18.75" customHeight="1">
      <c r="A16" s="529" t="s">
        <v>420</v>
      </c>
      <c r="B16" s="521" t="s">
        <v>394</v>
      </c>
      <c r="C16" s="521">
        <v>11.39</v>
      </c>
      <c r="D16" s="522">
        <v>26</v>
      </c>
      <c r="E16" s="521"/>
      <c r="F16" s="522"/>
      <c r="G16" s="521"/>
      <c r="H16" s="521"/>
      <c r="I16" s="164">
        <f t="shared" si="0"/>
        <v>34056.1</v>
      </c>
      <c r="J16" s="521">
        <v>600</v>
      </c>
      <c r="K16" s="216">
        <f t="shared" ref="K16:K22" si="2">SUM(I16:J16)</f>
        <v>34656.1</v>
      </c>
    </row>
    <row r="17" spans="1:12" ht="18.75" customHeight="1">
      <c r="A17" s="455" t="s">
        <v>420</v>
      </c>
      <c r="B17" s="164" t="s">
        <v>394</v>
      </c>
      <c r="C17" s="164">
        <v>11.39</v>
      </c>
      <c r="D17" s="492">
        <v>26</v>
      </c>
      <c r="E17" s="164"/>
      <c r="F17" s="492"/>
      <c r="G17" s="164"/>
      <c r="H17" s="164"/>
      <c r="I17" s="164">
        <f t="shared" si="0"/>
        <v>34056.1</v>
      </c>
      <c r="J17" s="164">
        <v>600</v>
      </c>
      <c r="K17" s="216">
        <f t="shared" si="2"/>
        <v>34656.1</v>
      </c>
    </row>
    <row r="18" spans="1:12" ht="18.75" customHeight="1">
      <c r="A18" s="455" t="s">
        <v>420</v>
      </c>
      <c r="B18" s="451" t="s">
        <v>395</v>
      </c>
      <c r="C18" s="164">
        <v>11.03</v>
      </c>
      <c r="D18" s="492">
        <v>3</v>
      </c>
      <c r="E18" s="164">
        <v>11.39</v>
      </c>
      <c r="F18" s="492">
        <v>23</v>
      </c>
      <c r="G18" s="164"/>
      <c r="H18" s="164"/>
      <c r="I18" s="164">
        <f t="shared" si="0"/>
        <v>33931.9</v>
      </c>
      <c r="J18" s="164">
        <v>600</v>
      </c>
      <c r="K18" s="216">
        <f t="shared" si="2"/>
        <v>34531.9</v>
      </c>
      <c r="L18" s="45"/>
    </row>
    <row r="19" spans="1:12" ht="18.75" customHeight="1">
      <c r="A19" s="455" t="s">
        <v>420</v>
      </c>
      <c r="B19" s="452" t="s">
        <v>396</v>
      </c>
      <c r="C19" s="310">
        <v>10.78</v>
      </c>
      <c r="D19" s="494">
        <v>4.5</v>
      </c>
      <c r="E19" s="310">
        <v>11.03</v>
      </c>
      <c r="F19" s="494">
        <v>13</v>
      </c>
      <c r="G19" s="310">
        <v>11.39</v>
      </c>
      <c r="H19" s="310">
        <v>8.5</v>
      </c>
      <c r="I19" s="164">
        <f>(C19*D19*115)+(E19*F19*115)+(G19*H19*115)</f>
        <v>33202.224999999999</v>
      </c>
      <c r="J19" s="164">
        <v>600</v>
      </c>
      <c r="K19" s="216">
        <f t="shared" si="2"/>
        <v>33802.224999999999</v>
      </c>
      <c r="L19" s="45"/>
    </row>
    <row r="20" spans="1:12" ht="18.75" customHeight="1">
      <c r="A20" s="455" t="s">
        <v>598</v>
      </c>
      <c r="B20" s="451" t="s">
        <v>397</v>
      </c>
      <c r="C20" s="164">
        <v>10.78</v>
      </c>
      <c r="D20" s="492">
        <v>13</v>
      </c>
      <c r="E20" s="164">
        <v>11.03</v>
      </c>
      <c r="F20" s="492">
        <v>13</v>
      </c>
      <c r="G20" s="164"/>
      <c r="H20" s="164"/>
      <c r="I20" s="164">
        <f>((C20*D20*115)+(E20*F20*115)+(G20*H20*115))*3</f>
        <v>97817.849999999991</v>
      </c>
      <c r="J20" s="164">
        <v>1800</v>
      </c>
      <c r="K20" s="216">
        <f t="shared" si="2"/>
        <v>99617.849999999991</v>
      </c>
      <c r="L20" s="45"/>
    </row>
    <row r="21" spans="1:12" ht="18.75" customHeight="1">
      <c r="A21" s="459" t="s">
        <v>398</v>
      </c>
      <c r="B21" s="453" t="s">
        <v>397</v>
      </c>
      <c r="C21" s="454">
        <v>10.78</v>
      </c>
      <c r="D21" s="490">
        <v>13</v>
      </c>
      <c r="E21" s="454">
        <v>11.03</v>
      </c>
      <c r="F21" s="490">
        <v>13</v>
      </c>
      <c r="G21" s="454"/>
      <c r="H21" s="454"/>
      <c r="I21" s="164">
        <f>((C21*D21*115)+(E21*F21*115)+(G21*H21*115))*6</f>
        <v>195635.69999999998</v>
      </c>
      <c r="J21" s="164">
        <v>3600</v>
      </c>
      <c r="K21" s="216">
        <f t="shared" si="2"/>
        <v>199235.69999999998</v>
      </c>
      <c r="L21" s="45"/>
    </row>
    <row r="22" spans="1:12" ht="18.75" customHeight="1">
      <c r="A22" s="460" t="s">
        <v>383</v>
      </c>
      <c r="B22" s="199" t="s">
        <v>397</v>
      </c>
      <c r="C22" s="199">
        <v>10.78</v>
      </c>
      <c r="D22" s="493">
        <v>13</v>
      </c>
      <c r="E22" s="199">
        <v>11.03</v>
      </c>
      <c r="F22" s="493">
        <v>13</v>
      </c>
      <c r="G22" s="199"/>
      <c r="H22" s="199"/>
      <c r="I22" s="164">
        <f>((C22*D22*115)+(E22*F22*115)+(G22*H22*115))*3</f>
        <v>97817.849999999991</v>
      </c>
      <c r="J22" s="463">
        <v>1800</v>
      </c>
      <c r="K22" s="62">
        <f t="shared" si="2"/>
        <v>99617.849999999991</v>
      </c>
      <c r="L22" s="45"/>
    </row>
    <row r="23" spans="1:12" ht="18.75" customHeight="1">
      <c r="A23" s="457" t="s">
        <v>80</v>
      </c>
      <c r="B23" s="163"/>
      <c r="C23" s="163"/>
      <c r="D23" s="491"/>
      <c r="E23" s="163"/>
      <c r="F23" s="218"/>
      <c r="G23" s="163"/>
      <c r="H23" s="163"/>
      <c r="I23" s="464"/>
      <c r="J23" s="163"/>
      <c r="K23" s="233">
        <v>5000</v>
      </c>
      <c r="L23" s="45"/>
    </row>
    <row r="24" spans="1:12" ht="18.75" customHeight="1">
      <c r="A24" s="529" t="s">
        <v>826</v>
      </c>
      <c r="B24" s="521"/>
      <c r="C24" s="521"/>
      <c r="D24" s="522"/>
      <c r="E24" s="521"/>
      <c r="F24" s="523"/>
      <c r="G24" s="521"/>
      <c r="H24" s="521"/>
      <c r="I24" s="560"/>
      <c r="J24" s="521"/>
      <c r="K24" s="561">
        <v>500</v>
      </c>
      <c r="L24" s="45"/>
    </row>
    <row r="25" spans="1:12" ht="18.75" customHeight="1">
      <c r="A25" s="455" t="s">
        <v>818</v>
      </c>
      <c r="B25" s="164"/>
      <c r="C25" s="164"/>
      <c r="D25" s="492"/>
      <c r="E25" s="164"/>
      <c r="F25" s="219"/>
      <c r="G25" s="164"/>
      <c r="H25" s="465" t="s">
        <v>411</v>
      </c>
      <c r="I25" s="562">
        <f>SUM(I2:I24)</f>
        <v>1097305.2750000001</v>
      </c>
      <c r="J25" s="562">
        <f>SUM(J2:J24)</f>
        <v>19200</v>
      </c>
      <c r="K25" s="473">
        <f>SUM(K2:K24)</f>
        <v>1122005.2750000001</v>
      </c>
    </row>
    <row r="26" spans="1:12" ht="18.75" customHeight="1">
      <c r="A26" s="455" t="s">
        <v>399</v>
      </c>
      <c r="B26" s="164" t="s">
        <v>407</v>
      </c>
      <c r="C26" s="164">
        <v>10.5</v>
      </c>
      <c r="D26" s="492">
        <v>60</v>
      </c>
      <c r="E26" s="164" t="s">
        <v>384</v>
      </c>
      <c r="F26" s="219"/>
      <c r="G26" s="164"/>
      <c r="H26" s="164"/>
      <c r="I26" s="310">
        <v>15120</v>
      </c>
      <c r="J26" s="164" t="s">
        <v>385</v>
      </c>
      <c r="K26" s="216">
        <v>15120</v>
      </c>
    </row>
    <row r="27" spans="1:12" ht="18.75" customHeight="1">
      <c r="A27" s="456"/>
      <c r="B27" s="359" t="s">
        <v>386</v>
      </c>
      <c r="C27" s="199"/>
      <c r="D27" s="493"/>
      <c r="E27" s="199"/>
      <c r="F27" s="298"/>
      <c r="G27" s="199"/>
      <c r="H27" s="199"/>
      <c r="I27" s="461">
        <f>SUM(I25:I26)</f>
        <v>1112425.2750000001</v>
      </c>
      <c r="J27" s="466">
        <f>SUM(J25:J26)</f>
        <v>19200</v>
      </c>
      <c r="K27" s="467">
        <f>SUM(K25:K26)</f>
        <v>1137125.2750000001</v>
      </c>
    </row>
    <row r="28" spans="1:12" ht="18.75" customHeight="1">
      <c r="A28" s="571"/>
      <c r="B28" s="572"/>
      <c r="C28" s="573"/>
      <c r="D28" s="574"/>
      <c r="E28" s="573" t="s">
        <v>858</v>
      </c>
      <c r="F28" s="575"/>
      <c r="G28" s="573"/>
      <c r="H28" s="573"/>
      <c r="I28" s="576"/>
      <c r="J28" s="577"/>
      <c r="K28" s="578"/>
    </row>
    <row r="29" spans="1:12" ht="20.100000000000001" customHeight="1">
      <c r="A29" s="457" t="s">
        <v>368</v>
      </c>
      <c r="B29" s="163" t="s">
        <v>400</v>
      </c>
      <c r="C29" s="163">
        <v>2885</v>
      </c>
      <c r="D29" s="491">
        <v>26</v>
      </c>
      <c r="E29" s="163"/>
      <c r="F29" s="218"/>
      <c r="G29" s="163"/>
      <c r="H29" s="163"/>
      <c r="I29" s="464"/>
      <c r="J29" s="163"/>
      <c r="K29" s="233">
        <v>75010</v>
      </c>
      <c r="L29" s="45"/>
    </row>
    <row r="30" spans="1:12" ht="20.100000000000001" customHeight="1">
      <c r="A30" s="455" t="s">
        <v>401</v>
      </c>
      <c r="B30" s="164" t="s">
        <v>402</v>
      </c>
      <c r="C30" s="164">
        <v>2261</v>
      </c>
      <c r="D30" s="492">
        <v>7</v>
      </c>
      <c r="E30" s="164"/>
      <c r="F30" s="219"/>
      <c r="G30" s="164"/>
      <c r="H30" s="164"/>
      <c r="I30" s="310"/>
      <c r="J30" s="164"/>
      <c r="K30" s="216">
        <v>15827</v>
      </c>
      <c r="L30" s="45"/>
    </row>
    <row r="31" spans="1:12" ht="20.100000000000001" customHeight="1">
      <c r="A31" s="455" t="s">
        <v>387</v>
      </c>
      <c r="B31" s="164" t="s">
        <v>403</v>
      </c>
      <c r="C31" s="164">
        <v>2315</v>
      </c>
      <c r="D31" s="492">
        <v>26</v>
      </c>
      <c r="E31" s="164"/>
      <c r="F31" s="219"/>
      <c r="G31" s="164"/>
      <c r="H31" s="164"/>
      <c r="I31" s="164"/>
      <c r="J31" s="164"/>
      <c r="K31" s="216">
        <v>60190</v>
      </c>
    </row>
    <row r="32" spans="1:12" ht="20.100000000000001" customHeight="1">
      <c r="A32" s="455" t="s">
        <v>387</v>
      </c>
      <c r="B32" s="164" t="s">
        <v>404</v>
      </c>
      <c r="C32" s="164">
        <v>2077</v>
      </c>
      <c r="D32" s="492">
        <v>26</v>
      </c>
      <c r="E32" s="164"/>
      <c r="F32" s="219"/>
      <c r="G32" s="164"/>
      <c r="H32" s="164"/>
      <c r="I32" s="164"/>
      <c r="J32" s="164"/>
      <c r="K32" s="216">
        <v>54002</v>
      </c>
    </row>
    <row r="33" spans="1:11" ht="20.100000000000001" customHeight="1">
      <c r="A33" s="455" t="s">
        <v>595</v>
      </c>
      <c r="B33" s="164" t="s">
        <v>596</v>
      </c>
      <c r="C33" s="164">
        <v>1898</v>
      </c>
      <c r="D33" s="492">
        <v>26</v>
      </c>
      <c r="E33" s="164">
        <v>90</v>
      </c>
      <c r="F33" s="581">
        <v>26</v>
      </c>
      <c r="G33" s="164" t="s">
        <v>861</v>
      </c>
      <c r="H33" s="164"/>
      <c r="I33" s="164"/>
      <c r="J33" s="164"/>
      <c r="K33" s="303">
        <f>(C33*D33)+(E33*F33)</f>
        <v>51688</v>
      </c>
    </row>
    <row r="34" spans="1:11" ht="20.100000000000001" customHeight="1">
      <c r="A34" s="455" t="s">
        <v>414</v>
      </c>
      <c r="B34" s="164" t="s">
        <v>403</v>
      </c>
      <c r="C34" s="164">
        <v>1855</v>
      </c>
      <c r="D34" s="492">
        <v>26</v>
      </c>
      <c r="E34" s="164"/>
      <c r="F34" s="219"/>
      <c r="G34" s="164"/>
      <c r="H34" s="164"/>
      <c r="I34" s="164"/>
      <c r="J34" s="164"/>
      <c r="K34" s="216">
        <v>48230</v>
      </c>
    </row>
    <row r="35" spans="1:11" ht="20.100000000000001" customHeight="1">
      <c r="A35" s="458" t="s">
        <v>388</v>
      </c>
      <c r="B35" s="164" t="s">
        <v>405</v>
      </c>
      <c r="C35" s="164">
        <v>1684</v>
      </c>
      <c r="D35" s="492">
        <v>13</v>
      </c>
      <c r="E35" s="164">
        <v>1735</v>
      </c>
      <c r="F35" s="492">
        <v>13</v>
      </c>
      <c r="G35" s="164"/>
      <c r="H35" s="164"/>
      <c r="I35" s="164">
        <f>(C35*D35)+(E35*F35)</f>
        <v>44447</v>
      </c>
      <c r="J35" s="303">
        <v>1200</v>
      </c>
      <c r="K35" s="216">
        <f>SUM(I35:J35)</f>
        <v>45647</v>
      </c>
    </row>
    <row r="36" spans="1:11" ht="20.100000000000001" customHeight="1">
      <c r="A36" s="456" t="s">
        <v>389</v>
      </c>
      <c r="B36" s="199" t="s">
        <v>404</v>
      </c>
      <c r="C36" s="199">
        <v>14.25</v>
      </c>
      <c r="D36" s="493">
        <v>26</v>
      </c>
      <c r="E36" s="199"/>
      <c r="F36" s="298"/>
      <c r="G36" s="199"/>
      <c r="H36" s="199"/>
      <c r="I36" s="199"/>
      <c r="J36" s="359"/>
      <c r="K36" s="62">
        <v>29640</v>
      </c>
    </row>
    <row r="37" spans="1:11" ht="20.100000000000001" customHeight="1">
      <c r="A37" s="48"/>
      <c r="B37" s="163"/>
      <c r="C37" s="163"/>
      <c r="D37" s="491"/>
      <c r="E37" s="163"/>
      <c r="F37" s="218"/>
      <c r="G37" s="163"/>
      <c r="H37" s="468" t="s">
        <v>412</v>
      </c>
      <c r="I37" s="163"/>
      <c r="J37" s="469"/>
      <c r="K37" s="472">
        <f>SUM(K29:K36)</f>
        <v>380234</v>
      </c>
    </row>
    <row r="38" spans="1:11" ht="20.100000000000001" customHeight="1">
      <c r="A38" s="520" t="s">
        <v>597</v>
      </c>
      <c r="B38" s="521"/>
      <c r="C38" s="521">
        <v>30</v>
      </c>
      <c r="D38" s="522">
        <v>26</v>
      </c>
      <c r="E38" s="521"/>
      <c r="F38" s="523"/>
      <c r="G38" s="521"/>
      <c r="H38" s="524"/>
      <c r="I38" s="521"/>
      <c r="J38" s="525"/>
      <c r="K38" s="526">
        <v>28080</v>
      </c>
    </row>
    <row r="39" spans="1:11" ht="20.100000000000001" customHeight="1">
      <c r="A39" s="455" t="s">
        <v>408</v>
      </c>
      <c r="B39" s="164"/>
      <c r="C39" s="164">
        <v>13.97</v>
      </c>
      <c r="D39" s="492">
        <v>26</v>
      </c>
      <c r="E39" s="164"/>
      <c r="F39" s="219"/>
      <c r="G39" s="164"/>
      <c r="H39" s="164"/>
      <c r="I39" s="164"/>
      <c r="J39" s="164"/>
      <c r="K39" s="216">
        <v>14528.8</v>
      </c>
    </row>
    <row r="40" spans="1:11" ht="20.100000000000001" customHeight="1">
      <c r="A40" s="455" t="s">
        <v>409</v>
      </c>
      <c r="B40" s="164"/>
      <c r="C40" s="164">
        <v>51.35</v>
      </c>
      <c r="D40" s="492">
        <v>26</v>
      </c>
      <c r="E40" s="164"/>
      <c r="F40" s="219"/>
      <c r="G40" s="164"/>
      <c r="H40" s="164"/>
      <c r="I40" s="164"/>
      <c r="J40" s="470"/>
      <c r="K40" s="216">
        <v>21361.599999999999</v>
      </c>
    </row>
    <row r="41" spans="1:11" ht="20.100000000000001" customHeight="1" thickBot="1">
      <c r="A41" s="456"/>
      <c r="B41" s="359" t="s">
        <v>390</v>
      </c>
      <c r="C41" s="199"/>
      <c r="D41" s="298"/>
      <c r="E41" s="199"/>
      <c r="F41" s="298"/>
      <c r="G41" s="199"/>
      <c r="H41" s="199"/>
      <c r="I41" s="199"/>
      <c r="J41" s="471"/>
      <c r="K41" s="302">
        <f>SUM(K37:K40)</f>
        <v>444204.39999999997</v>
      </c>
    </row>
    <row r="42" spans="1:11" ht="20.100000000000001" customHeight="1" thickTop="1">
      <c r="A42" s="237" t="s">
        <v>209</v>
      </c>
      <c r="B42" s="237"/>
      <c r="C42" s="237"/>
      <c r="D42" s="495"/>
      <c r="E42" s="237"/>
      <c r="F42" s="495"/>
      <c r="G42" s="237"/>
      <c r="H42" s="237"/>
      <c r="I42" s="237"/>
      <c r="J42" s="462"/>
      <c r="K42" s="474">
        <f>K27+K41</f>
        <v>1581329.675</v>
      </c>
    </row>
    <row r="43" spans="1:11" ht="20.100000000000001" customHeight="1">
      <c r="I43" t="s">
        <v>415</v>
      </c>
      <c r="J43" s="450"/>
      <c r="K43" s="475">
        <v>0.32</v>
      </c>
    </row>
    <row r="44" spans="1:11" ht="20.100000000000001" customHeight="1">
      <c r="J44" s="450"/>
      <c r="K44" s="619">
        <f>SUM(K42:K43)</f>
        <v>1581329.9950000001</v>
      </c>
    </row>
    <row r="45" spans="1:11" ht="18" customHeight="1">
      <c r="A45" t="s">
        <v>889</v>
      </c>
      <c r="J45" s="450"/>
      <c r="K45" s="619">
        <v>-16360</v>
      </c>
    </row>
    <row r="46" spans="1:11" ht="18" customHeight="1" thickBot="1">
      <c r="J46" s="450"/>
      <c r="K46" s="620">
        <f>SUM(K44:K45)</f>
        <v>1564969.9950000001</v>
      </c>
    </row>
    <row r="47" spans="1:11" ht="18" customHeight="1" thickTop="1">
      <c r="J47" s="450"/>
    </row>
    <row r="48" spans="1:11" ht="26.25" customHeight="1">
      <c r="A48" s="834" t="s">
        <v>208</v>
      </c>
      <c r="B48" s="834"/>
      <c r="C48" s="834"/>
      <c r="D48" s="834"/>
      <c r="E48" s="834"/>
      <c r="F48" s="834"/>
      <c r="G48" s="834"/>
      <c r="H48" s="834"/>
      <c r="I48" s="834"/>
      <c r="J48" s="217"/>
    </row>
    <row r="49" spans="1:10" ht="18" customHeight="1">
      <c r="A49" s="234" t="s">
        <v>413</v>
      </c>
      <c r="B49" s="234"/>
      <c r="C49" s="234"/>
      <c r="D49" s="496"/>
      <c r="E49" s="234"/>
      <c r="F49" s="496"/>
      <c r="G49" s="234"/>
      <c r="H49" s="234"/>
    </row>
    <row r="51" spans="1:10">
      <c r="A51" s="835"/>
      <c r="B51" s="835"/>
      <c r="C51" s="835"/>
      <c r="D51" s="835"/>
      <c r="E51" s="835"/>
      <c r="F51" s="835"/>
      <c r="G51" s="835"/>
      <c r="H51" s="835"/>
      <c r="I51" s="835"/>
      <c r="J51" s="275"/>
    </row>
  </sheetData>
  <mergeCells count="2">
    <mergeCell ref="A48:I48"/>
    <mergeCell ref="A51:I51"/>
  </mergeCells>
  <phoneticPr fontId="43" type="noConversion"/>
  <printOptions horizontalCentered="1"/>
  <pageMargins left="0.75" right="0.75" top="0.5" bottom="0.75" header="0.25" footer="0.5"/>
  <pageSetup orientation="landscape" r:id="rId1"/>
  <headerFooter alignWithMargins="0">
    <oddHeader xml:space="preserve">&amp;C&amp;"Arial,Bold"&amp;14PAYROLL&amp;"Arial,Regular"&amp;10
</oddHeader>
    <oddFooter>&amp;L&amp;Z&amp;F, &amp;A&amp;C&amp;P / &amp;N&amp;R &amp;D</oddFooter>
  </headerFooter>
  <rowBreaks count="1" manualBreakCount="1">
    <brk id="27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1.42578125" customWidth="1"/>
    <col min="2" max="2" width="10.85546875" customWidth="1"/>
    <col min="3" max="3" width="9.28515625" customWidth="1"/>
    <col min="4" max="4" width="8.140625" customWidth="1"/>
    <col min="5" max="6" width="8.5703125" customWidth="1"/>
    <col min="7" max="7" width="9.42578125" customWidth="1"/>
    <col min="8" max="8" width="9" customWidth="1"/>
    <col min="9" max="9" width="12" customWidth="1"/>
    <col min="10" max="10" width="11.28515625" bestFit="1" customWidth="1"/>
  </cols>
  <sheetData>
    <row r="1" spans="1:9" s="165" customFormat="1" ht="21" customHeight="1">
      <c r="B1" s="166" t="s">
        <v>374</v>
      </c>
      <c r="C1" s="167" t="s">
        <v>362</v>
      </c>
      <c r="D1" s="448" t="s">
        <v>375</v>
      </c>
      <c r="E1" s="167" t="s">
        <v>376</v>
      </c>
      <c r="F1" s="167" t="s">
        <v>377</v>
      </c>
      <c r="G1" s="167" t="s">
        <v>373</v>
      </c>
      <c r="H1" s="167" t="s">
        <v>363</v>
      </c>
      <c r="I1" s="167" t="s">
        <v>36</v>
      </c>
    </row>
    <row r="2" spans="1:9" ht="18" customHeight="1">
      <c r="A2" s="414" t="s">
        <v>417</v>
      </c>
      <c r="B2" s="423">
        <v>47840</v>
      </c>
      <c r="C2" s="423">
        <f>B2*0.0765</f>
        <v>3659.7599999999998</v>
      </c>
      <c r="D2" s="423">
        <v>299</v>
      </c>
      <c r="E2" s="423">
        <f>B2/100*4.25*0.8*0.7</f>
        <v>1138.5919999999999</v>
      </c>
      <c r="F2" s="423">
        <v>1113.5591999999999</v>
      </c>
      <c r="G2" s="423">
        <v>4879</v>
      </c>
      <c r="H2" s="423">
        <f>B2*0.06</f>
        <v>2870.4</v>
      </c>
      <c r="I2" s="424">
        <f t="shared" ref="I2:I7" si="0">SUM(B2:H2)</f>
        <v>61800.311200000004</v>
      </c>
    </row>
    <row r="3" spans="1:9" ht="18" customHeight="1">
      <c r="A3" s="413" t="s">
        <v>417</v>
      </c>
      <c r="B3" s="425">
        <v>47840</v>
      </c>
      <c r="C3" s="425">
        <f>B3*0.0765</f>
        <v>3659.7599999999998</v>
      </c>
      <c r="D3" s="425">
        <v>299</v>
      </c>
      <c r="E3" s="425">
        <f t="shared" ref="E3:E25" si="1">B3/100*4.25*0.8*0.7</f>
        <v>1138.5919999999999</v>
      </c>
      <c r="F3" s="426">
        <v>1113.5591999999999</v>
      </c>
      <c r="G3" s="425">
        <v>7062</v>
      </c>
      <c r="H3" s="425">
        <f>B3*0.06</f>
        <v>2870.4</v>
      </c>
      <c r="I3" s="427">
        <f t="shared" si="0"/>
        <v>63983.311200000004</v>
      </c>
    </row>
    <row r="4" spans="1:9" ht="18" customHeight="1">
      <c r="A4" s="418" t="s">
        <v>417</v>
      </c>
      <c r="B4" s="428">
        <v>47840</v>
      </c>
      <c r="C4" s="428">
        <f t="shared" ref="C4:C36" si="2">B4*0.0765</f>
        <v>3659.7599999999998</v>
      </c>
      <c r="D4" s="428">
        <v>299</v>
      </c>
      <c r="E4" s="428">
        <f t="shared" si="1"/>
        <v>1138.5919999999999</v>
      </c>
      <c r="F4" s="429">
        <v>1113.5591999999999</v>
      </c>
      <c r="G4" s="428">
        <v>4609</v>
      </c>
      <c r="H4" s="428">
        <f t="shared" ref="H4:H13" si="3">B4*0.06</f>
        <v>2870.4</v>
      </c>
      <c r="I4" s="430">
        <f t="shared" si="0"/>
        <v>61530.311200000004</v>
      </c>
    </row>
    <row r="5" spans="1:9" ht="18" customHeight="1">
      <c r="A5" s="417" t="s">
        <v>418</v>
      </c>
      <c r="B5" s="425">
        <v>44916.1</v>
      </c>
      <c r="C5" s="425">
        <f>B5*0.0765</f>
        <v>3436.0816499999996</v>
      </c>
      <c r="D5" s="425">
        <v>299</v>
      </c>
      <c r="E5" s="425">
        <f t="shared" si="1"/>
        <v>1069.0031799999999</v>
      </c>
      <c r="F5" s="426">
        <v>1113.5591999999999</v>
      </c>
      <c r="G5" s="425">
        <v>3745</v>
      </c>
      <c r="H5" s="425">
        <f>B5*0.06</f>
        <v>2694.9659999999999</v>
      </c>
      <c r="I5" s="427">
        <f t="shared" si="0"/>
        <v>57273.710030000002</v>
      </c>
    </row>
    <row r="6" spans="1:9" ht="18" customHeight="1">
      <c r="A6" s="417" t="s">
        <v>418</v>
      </c>
      <c r="B6" s="425">
        <v>43455.9</v>
      </c>
      <c r="C6" s="425">
        <f t="shared" si="2"/>
        <v>3324.37635</v>
      </c>
      <c r="D6" s="425">
        <v>299</v>
      </c>
      <c r="E6" s="425">
        <f t="shared" si="1"/>
        <v>1034.2504200000001</v>
      </c>
      <c r="F6" s="426">
        <v>1113.5591999999999</v>
      </c>
      <c r="G6" s="425">
        <v>7062</v>
      </c>
      <c r="H6" s="425">
        <f t="shared" si="3"/>
        <v>2607.3539999999998</v>
      </c>
      <c r="I6" s="427">
        <f t="shared" si="0"/>
        <v>58896.439969999999</v>
      </c>
    </row>
    <row r="7" spans="1:9" ht="18" customHeight="1">
      <c r="A7" s="417" t="s">
        <v>418</v>
      </c>
      <c r="B7" s="425">
        <v>42902.75</v>
      </c>
      <c r="C7" s="425">
        <f t="shared" si="2"/>
        <v>3282.060375</v>
      </c>
      <c r="D7" s="425">
        <v>299</v>
      </c>
      <c r="E7" s="425">
        <f t="shared" si="1"/>
        <v>1021.08545</v>
      </c>
      <c r="F7" s="426">
        <v>1113.5591999999999</v>
      </c>
      <c r="G7" s="425">
        <v>3745</v>
      </c>
      <c r="H7" s="425">
        <f t="shared" si="3"/>
        <v>2574.165</v>
      </c>
      <c r="I7" s="427">
        <f t="shared" si="0"/>
        <v>54937.620025000004</v>
      </c>
    </row>
    <row r="8" spans="1:9" ht="18" customHeight="1">
      <c r="A8" s="420" t="s">
        <v>419</v>
      </c>
      <c r="B8" s="423">
        <v>38752.400000000001</v>
      </c>
      <c r="C8" s="423">
        <f t="shared" si="2"/>
        <v>2964.5585999999998</v>
      </c>
      <c r="D8" s="423">
        <v>299</v>
      </c>
      <c r="E8" s="423">
        <f t="shared" si="1"/>
        <v>922.30712000000005</v>
      </c>
      <c r="F8" s="423">
        <v>1113.5591999999999</v>
      </c>
      <c r="G8" s="423">
        <v>3745</v>
      </c>
      <c r="H8" s="423">
        <f t="shared" si="3"/>
        <v>2325.1439999999998</v>
      </c>
      <c r="I8" s="424">
        <f t="shared" ref="I8:I25" si="4">SUM(B8:H8)</f>
        <v>50121.968919999999</v>
      </c>
    </row>
    <row r="9" spans="1:9" ht="18" customHeight="1">
      <c r="A9" s="415" t="s">
        <v>419</v>
      </c>
      <c r="B9" s="425">
        <v>40552</v>
      </c>
      <c r="C9" s="425">
        <f t="shared" si="2"/>
        <v>3102.2280000000001</v>
      </c>
      <c r="D9" s="425">
        <v>299</v>
      </c>
      <c r="E9" s="425">
        <f t="shared" si="1"/>
        <v>965.13759999999991</v>
      </c>
      <c r="F9" s="425">
        <v>1113.5591999999999</v>
      </c>
      <c r="G9" s="425">
        <v>3745</v>
      </c>
      <c r="H9" s="425">
        <f t="shared" si="3"/>
        <v>2433.12</v>
      </c>
      <c r="I9" s="427">
        <f t="shared" si="4"/>
        <v>52210.044800000011</v>
      </c>
    </row>
    <row r="10" spans="1:9" ht="18" customHeight="1">
      <c r="A10" s="415" t="s">
        <v>419</v>
      </c>
      <c r="B10" s="425">
        <v>38752.400000000001</v>
      </c>
      <c r="C10" s="425">
        <f t="shared" si="2"/>
        <v>2964.5585999999998</v>
      </c>
      <c r="D10" s="425">
        <v>299</v>
      </c>
      <c r="E10" s="425">
        <f t="shared" si="1"/>
        <v>922.30712000000005</v>
      </c>
      <c r="F10" s="425">
        <v>1113.5591999999999</v>
      </c>
      <c r="G10" s="425">
        <v>3745</v>
      </c>
      <c r="H10" s="425">
        <f t="shared" si="3"/>
        <v>2325.1439999999998</v>
      </c>
      <c r="I10" s="427">
        <f t="shared" si="4"/>
        <v>50121.968919999999</v>
      </c>
    </row>
    <row r="11" spans="1:9" ht="18" customHeight="1">
      <c r="A11" s="415" t="s">
        <v>419</v>
      </c>
      <c r="B11" s="425">
        <v>39352</v>
      </c>
      <c r="C11" s="425">
        <f t="shared" si="2"/>
        <v>3010.4279999999999</v>
      </c>
      <c r="D11" s="425">
        <v>299</v>
      </c>
      <c r="E11" s="425">
        <f t="shared" si="1"/>
        <v>936.57759999999996</v>
      </c>
      <c r="F11" s="425">
        <v>1113.5591999999999</v>
      </c>
      <c r="G11" s="425">
        <v>3745</v>
      </c>
      <c r="H11" s="425">
        <f t="shared" si="3"/>
        <v>2361.12</v>
      </c>
      <c r="I11" s="427">
        <f t="shared" si="4"/>
        <v>50817.684800000003</v>
      </c>
    </row>
    <row r="12" spans="1:9" ht="18" customHeight="1">
      <c r="A12" s="415" t="s">
        <v>419</v>
      </c>
      <c r="B12" s="425">
        <v>38752.400000000001</v>
      </c>
      <c r="C12" s="425">
        <f t="shared" si="2"/>
        <v>2964.5585999999998</v>
      </c>
      <c r="D12" s="425">
        <v>299</v>
      </c>
      <c r="E12" s="425">
        <f t="shared" si="1"/>
        <v>922.30712000000005</v>
      </c>
      <c r="F12" s="425">
        <v>1113.5591999999999</v>
      </c>
      <c r="G12" s="425">
        <v>7062</v>
      </c>
      <c r="H12" s="425">
        <f t="shared" si="3"/>
        <v>2325.1439999999998</v>
      </c>
      <c r="I12" s="427">
        <f t="shared" si="4"/>
        <v>53438.968919999999</v>
      </c>
    </row>
    <row r="13" spans="1:9" ht="18" customHeight="1">
      <c r="A13" s="419" t="s">
        <v>419</v>
      </c>
      <c r="B13" s="428">
        <v>38752.400000000001</v>
      </c>
      <c r="C13" s="435">
        <f t="shared" si="2"/>
        <v>2964.5585999999998</v>
      </c>
      <c r="D13" s="435">
        <v>299</v>
      </c>
      <c r="E13" s="428">
        <f t="shared" si="1"/>
        <v>922.30712000000005</v>
      </c>
      <c r="F13" s="428">
        <v>1113.5591999999999</v>
      </c>
      <c r="G13" s="432">
        <v>3745</v>
      </c>
      <c r="H13" s="435">
        <f t="shared" si="3"/>
        <v>2325.1439999999998</v>
      </c>
      <c r="I13" s="430">
        <f t="shared" si="4"/>
        <v>50121.968919999999</v>
      </c>
    </row>
    <row r="14" spans="1:9" ht="18" customHeight="1">
      <c r="A14" s="417" t="s">
        <v>420</v>
      </c>
      <c r="B14" s="426">
        <v>35691</v>
      </c>
      <c r="C14" s="426">
        <f>B14*0.0765</f>
        <v>2730.3615</v>
      </c>
      <c r="D14" s="426">
        <v>299</v>
      </c>
      <c r="E14" s="426">
        <f>B14/100*4.25*0.8*0.7</f>
        <v>849.44580000000008</v>
      </c>
      <c r="F14" s="426">
        <v>1113.5591999999999</v>
      </c>
      <c r="G14" s="423">
        <v>3745</v>
      </c>
      <c r="H14" s="426">
        <f>B14*0.06</f>
        <v>2141.46</v>
      </c>
      <c r="I14" s="431">
        <f>SUM(B14:H14)</f>
        <v>46569.826500000003</v>
      </c>
    </row>
    <row r="15" spans="1:9" ht="18" customHeight="1">
      <c r="A15" s="417" t="s">
        <v>420</v>
      </c>
      <c r="B15" s="426">
        <v>34987</v>
      </c>
      <c r="C15" s="426">
        <f>B15*0.0765</f>
        <v>2676.5054999999998</v>
      </c>
      <c r="D15" s="426">
        <v>299</v>
      </c>
      <c r="E15" s="426">
        <f>B15/100*4.25*0.8*0.7</f>
        <v>832.6905999999999</v>
      </c>
      <c r="F15" s="426">
        <v>1113.5591999999999</v>
      </c>
      <c r="G15" s="425">
        <v>3745</v>
      </c>
      <c r="H15" s="426">
        <f>B15*0.06</f>
        <v>2099.2199999999998</v>
      </c>
      <c r="I15" s="431">
        <f>SUM(B15:H15)</f>
        <v>45752.975300000006</v>
      </c>
    </row>
    <row r="16" spans="1:9" ht="18" customHeight="1">
      <c r="A16" s="417" t="s">
        <v>420</v>
      </c>
      <c r="B16" s="426">
        <v>34656.1</v>
      </c>
      <c r="C16" s="426">
        <f>B16*0.0765</f>
        <v>2651.1916499999998</v>
      </c>
      <c r="D16" s="426">
        <v>299</v>
      </c>
      <c r="E16" s="426">
        <f t="shared" si="1"/>
        <v>824.81517999999994</v>
      </c>
      <c r="F16" s="426">
        <v>1113.5591999999999</v>
      </c>
      <c r="G16" s="426">
        <v>4609</v>
      </c>
      <c r="H16" s="426">
        <f>B16*0.06</f>
        <v>2079.366</v>
      </c>
      <c r="I16" s="431">
        <f>SUM(B16:H16)</f>
        <v>46233.032030000002</v>
      </c>
    </row>
    <row r="17" spans="1:10" ht="18" customHeight="1">
      <c r="A17" s="417" t="s">
        <v>420</v>
      </c>
      <c r="B17" s="425">
        <v>34656.1</v>
      </c>
      <c r="C17" s="425">
        <f>B17*0.0765</f>
        <v>2651.1916499999998</v>
      </c>
      <c r="D17" s="425">
        <v>299</v>
      </c>
      <c r="E17" s="425">
        <f t="shared" si="1"/>
        <v>824.81517999999994</v>
      </c>
      <c r="F17" s="426">
        <v>1113.5591999999999</v>
      </c>
      <c r="G17" s="425">
        <v>3745</v>
      </c>
      <c r="H17" s="425">
        <f>B17*0.06</f>
        <v>2079.366</v>
      </c>
      <c r="I17" s="427">
        <f>SUM(B17:H17)</f>
        <v>45369.032030000002</v>
      </c>
    </row>
    <row r="18" spans="1:10" ht="18" customHeight="1">
      <c r="A18" s="417" t="s">
        <v>420</v>
      </c>
      <c r="B18" s="425">
        <v>34531.9</v>
      </c>
      <c r="C18" s="425">
        <f>B18*0.0765</f>
        <v>2641.6903499999999</v>
      </c>
      <c r="D18" s="425">
        <v>299</v>
      </c>
      <c r="E18" s="425">
        <f t="shared" si="1"/>
        <v>821.85922000000005</v>
      </c>
      <c r="F18" s="426">
        <v>1113.5591999999999</v>
      </c>
      <c r="G18" s="425">
        <v>3745</v>
      </c>
      <c r="H18" s="425">
        <f>(B18/26*23)*0.06</f>
        <v>1832.847</v>
      </c>
      <c r="I18" s="427">
        <f>SUM(B18:H18)</f>
        <v>44985.855770000002</v>
      </c>
    </row>
    <row r="19" spans="1:10" ht="18" customHeight="1">
      <c r="A19" s="417" t="s">
        <v>420</v>
      </c>
      <c r="B19" s="425">
        <v>33802.230000000003</v>
      </c>
      <c r="C19" s="425">
        <f t="shared" si="2"/>
        <v>2585.8705950000003</v>
      </c>
      <c r="D19" s="425">
        <v>299</v>
      </c>
      <c r="E19" s="425">
        <f t="shared" si="1"/>
        <v>804.49307399999998</v>
      </c>
      <c r="F19" s="426">
        <v>1113.5591999999999</v>
      </c>
      <c r="G19" s="425">
        <v>3745</v>
      </c>
      <c r="H19" s="425">
        <f>(B19/26*21.5)*0.06</f>
        <v>1677.1106423076922</v>
      </c>
      <c r="I19" s="427">
        <f t="shared" si="4"/>
        <v>44027.263511307698</v>
      </c>
    </row>
    <row r="20" spans="1:10" ht="18" customHeight="1">
      <c r="A20" s="413" t="s">
        <v>603</v>
      </c>
      <c r="B20" s="425">
        <v>99618</v>
      </c>
      <c r="C20" s="425">
        <f t="shared" si="2"/>
        <v>7620.777</v>
      </c>
      <c r="D20" s="425">
        <v>897</v>
      </c>
      <c r="E20" s="425">
        <f t="shared" si="1"/>
        <v>2370.9083999999998</v>
      </c>
      <c r="F20" s="426">
        <v>3341</v>
      </c>
      <c r="G20" s="425">
        <v>11235</v>
      </c>
      <c r="H20" s="425">
        <f>(B20/2)*0.06</f>
        <v>2988.54</v>
      </c>
      <c r="I20" s="427">
        <f t="shared" si="4"/>
        <v>128071.2254</v>
      </c>
    </row>
    <row r="21" spans="1:10" ht="18" customHeight="1">
      <c r="A21" s="413" t="s">
        <v>371</v>
      </c>
      <c r="B21" s="436">
        <v>199235.7</v>
      </c>
      <c r="C21" s="436">
        <f t="shared" si="2"/>
        <v>15241.531050000001</v>
      </c>
      <c r="D21" s="437">
        <v>1794</v>
      </c>
      <c r="E21" s="425">
        <f t="shared" si="1"/>
        <v>4741.8096599999999</v>
      </c>
      <c r="F21" s="425">
        <v>6681.3552</v>
      </c>
      <c r="G21" s="436">
        <v>22470</v>
      </c>
      <c r="H21" s="425">
        <f>(B21/2)*0.06</f>
        <v>5977.0709999999999</v>
      </c>
      <c r="I21" s="427">
        <f t="shared" si="4"/>
        <v>256141.46690999999</v>
      </c>
    </row>
    <row r="22" spans="1:10" ht="18" customHeight="1">
      <c r="A22" s="416" t="s">
        <v>364</v>
      </c>
      <c r="B22" s="432">
        <v>99617.85</v>
      </c>
      <c r="C22" s="432">
        <f t="shared" si="2"/>
        <v>7620.7655250000007</v>
      </c>
      <c r="D22" s="432">
        <v>897</v>
      </c>
      <c r="E22" s="432">
        <f t="shared" si="1"/>
        <v>2370.9048299999999</v>
      </c>
      <c r="F22" s="432">
        <v>3340.6776</v>
      </c>
      <c r="G22" s="438">
        <v>11766.12</v>
      </c>
      <c r="H22" s="432">
        <f>(B22/2)*0.06</f>
        <v>2988.5355</v>
      </c>
      <c r="I22" s="434">
        <f t="shared" si="4"/>
        <v>128601.85345499999</v>
      </c>
    </row>
    <row r="23" spans="1:10" ht="17.25" customHeight="1">
      <c r="A23" s="566" t="s">
        <v>827</v>
      </c>
      <c r="B23" s="423">
        <v>500</v>
      </c>
      <c r="C23" s="423">
        <f t="shared" si="2"/>
        <v>38.25</v>
      </c>
      <c r="D23" s="439"/>
      <c r="E23" s="423">
        <f t="shared" si="1"/>
        <v>11.899999999999999</v>
      </c>
      <c r="F23" s="439"/>
      <c r="G23" s="443"/>
      <c r="H23" s="423">
        <f>B23*0.06</f>
        <v>30</v>
      </c>
      <c r="I23" s="424">
        <f t="shared" si="4"/>
        <v>580.15</v>
      </c>
    </row>
    <row r="24" spans="1:10" ht="18" customHeight="1">
      <c r="A24" s="563" t="s">
        <v>80</v>
      </c>
      <c r="B24" s="564">
        <v>5000</v>
      </c>
      <c r="C24" s="426">
        <f t="shared" si="2"/>
        <v>382.5</v>
      </c>
      <c r="D24" s="565"/>
      <c r="E24" s="426">
        <v>95</v>
      </c>
      <c r="F24" s="565"/>
      <c r="G24" s="565"/>
      <c r="H24" s="426">
        <f>(B24)*0.06</f>
        <v>300</v>
      </c>
      <c r="I24" s="431">
        <f>SUM(B24:H24)</f>
        <v>5777.5</v>
      </c>
      <c r="J24" s="237"/>
    </row>
    <row r="25" spans="1:10" ht="18" customHeight="1">
      <c r="A25" s="421" t="s">
        <v>372</v>
      </c>
      <c r="B25" s="435">
        <v>15120</v>
      </c>
      <c r="C25" s="428">
        <f t="shared" si="2"/>
        <v>1156.68</v>
      </c>
      <c r="D25" s="440">
        <v>2392</v>
      </c>
      <c r="E25" s="428">
        <f t="shared" si="1"/>
        <v>359.85599999999994</v>
      </c>
      <c r="F25" s="428">
        <v>2965.6167999999998</v>
      </c>
      <c r="G25" s="441"/>
      <c r="H25" s="441"/>
      <c r="I25" s="430">
        <f t="shared" si="4"/>
        <v>21994.1528</v>
      </c>
    </row>
    <row r="26" spans="1:10" ht="18" customHeight="1">
      <c r="A26" s="420" t="s">
        <v>422</v>
      </c>
      <c r="B26" s="423">
        <v>75010</v>
      </c>
      <c r="C26" s="423">
        <f>B26*0.0765</f>
        <v>5738.2650000000003</v>
      </c>
      <c r="D26" s="423">
        <v>299</v>
      </c>
      <c r="E26" s="423">
        <f>B26/100*0.48*0.8*0.7</f>
        <v>201.62688</v>
      </c>
      <c r="F26" s="423">
        <v>1113.5591999999999</v>
      </c>
      <c r="G26" s="425">
        <v>3745</v>
      </c>
      <c r="H26" s="423">
        <f>(B26/2)*0.06</f>
        <v>2250.2999999999997</v>
      </c>
      <c r="I26" s="424">
        <f>SUM(B26:H26)</f>
        <v>88357.751080000002</v>
      </c>
    </row>
    <row r="27" spans="1:10" ht="18" customHeight="1">
      <c r="A27" s="415" t="s">
        <v>369</v>
      </c>
      <c r="B27" s="425">
        <v>15827</v>
      </c>
      <c r="C27" s="425">
        <f>B27*0.0765</f>
        <v>1210.7655</v>
      </c>
      <c r="D27" s="425">
        <v>299</v>
      </c>
      <c r="E27" s="425">
        <f t="shared" ref="E27:E36" si="5">B27/100*0.48*0.8*0.7</f>
        <v>42.542975999999996</v>
      </c>
      <c r="F27" s="425">
        <v>1113.5591999999999</v>
      </c>
      <c r="G27" s="442">
        <v>10.5</v>
      </c>
      <c r="H27" s="425">
        <f t="shared" ref="H27:H33" si="6">B27*0.06</f>
        <v>949.62</v>
      </c>
      <c r="I27" s="427">
        <f>SUM(B27:H27)</f>
        <v>19452.987676000001</v>
      </c>
    </row>
    <row r="28" spans="1:10" ht="18" customHeight="1">
      <c r="A28" s="415" t="s">
        <v>421</v>
      </c>
      <c r="B28" s="425">
        <v>60190</v>
      </c>
      <c r="C28" s="425">
        <f t="shared" si="2"/>
        <v>4604.5349999999999</v>
      </c>
      <c r="D28" s="425">
        <v>299</v>
      </c>
      <c r="E28" s="425">
        <f t="shared" si="5"/>
        <v>161.79071999999996</v>
      </c>
      <c r="F28" s="425">
        <v>1113.5591999999999</v>
      </c>
      <c r="G28" s="442">
        <v>7062</v>
      </c>
      <c r="H28" s="425">
        <f t="shared" si="6"/>
        <v>3611.4</v>
      </c>
      <c r="I28" s="427">
        <f t="shared" ref="I28:I36" si="7">SUM(B28:H28)</f>
        <v>77042.284919999991</v>
      </c>
    </row>
    <row r="29" spans="1:10" ht="18" customHeight="1">
      <c r="A29" s="415" t="s">
        <v>421</v>
      </c>
      <c r="B29" s="425">
        <v>54002</v>
      </c>
      <c r="C29" s="425">
        <f t="shared" si="2"/>
        <v>4131.1530000000002</v>
      </c>
      <c r="D29" s="425">
        <v>299</v>
      </c>
      <c r="E29" s="425">
        <f t="shared" si="5"/>
        <v>145.15737599999997</v>
      </c>
      <c r="F29" s="425">
        <v>1113.5591999999999</v>
      </c>
      <c r="G29" s="442">
        <v>7062</v>
      </c>
      <c r="H29" s="425">
        <f t="shared" si="6"/>
        <v>3240.12</v>
      </c>
      <c r="I29" s="427">
        <f t="shared" si="7"/>
        <v>69992.989575999993</v>
      </c>
    </row>
    <row r="30" spans="1:10" ht="18" customHeight="1">
      <c r="A30" s="415" t="s">
        <v>604</v>
      </c>
      <c r="B30" s="425">
        <v>51688</v>
      </c>
      <c r="C30" s="425">
        <f t="shared" si="2"/>
        <v>3954.1320000000001</v>
      </c>
      <c r="D30" s="425">
        <v>299</v>
      </c>
      <c r="E30" s="425">
        <f t="shared" si="5"/>
        <v>138.937344</v>
      </c>
      <c r="F30" s="425">
        <v>1114</v>
      </c>
      <c r="G30" s="425">
        <v>5712</v>
      </c>
      <c r="H30" s="425">
        <f t="shared" si="6"/>
        <v>3101.2799999999997</v>
      </c>
      <c r="I30" s="427">
        <f t="shared" si="7"/>
        <v>66007.349344000002</v>
      </c>
    </row>
    <row r="31" spans="1:10" ht="18" customHeight="1">
      <c r="A31" s="415" t="s">
        <v>423</v>
      </c>
      <c r="B31" s="425">
        <v>48230</v>
      </c>
      <c r="C31" s="425">
        <f t="shared" si="2"/>
        <v>3689.5949999999998</v>
      </c>
      <c r="D31" s="425">
        <v>299</v>
      </c>
      <c r="E31" s="425">
        <f t="shared" si="5"/>
        <v>129.64223999999999</v>
      </c>
      <c r="F31" s="425">
        <v>370.70209999999997</v>
      </c>
      <c r="G31" s="425">
        <v>3745</v>
      </c>
      <c r="H31" s="425">
        <f t="shared" si="6"/>
        <v>2893.7999999999997</v>
      </c>
      <c r="I31" s="427">
        <f t="shared" si="7"/>
        <v>59357.739340000007</v>
      </c>
    </row>
    <row r="32" spans="1:10" ht="18" customHeight="1">
      <c r="A32" s="415" t="s">
        <v>365</v>
      </c>
      <c r="B32" s="425">
        <v>45660</v>
      </c>
      <c r="C32" s="425">
        <f t="shared" si="2"/>
        <v>3492.99</v>
      </c>
      <c r="D32" s="425">
        <v>299</v>
      </c>
      <c r="E32" s="425">
        <f t="shared" si="5"/>
        <v>122.73408000000001</v>
      </c>
      <c r="F32" s="425">
        <v>1113.5591999999999</v>
      </c>
      <c r="G32" s="442">
        <v>7062</v>
      </c>
      <c r="H32" s="425">
        <f t="shared" si="6"/>
        <v>2739.6</v>
      </c>
      <c r="I32" s="427">
        <f t="shared" si="7"/>
        <v>60489.883280000002</v>
      </c>
    </row>
    <row r="33" spans="1:10" ht="18" customHeight="1">
      <c r="A33" s="419" t="s">
        <v>370</v>
      </c>
      <c r="B33" s="428">
        <v>29640</v>
      </c>
      <c r="C33" s="428">
        <f t="shared" si="2"/>
        <v>2267.46</v>
      </c>
      <c r="D33" s="428">
        <v>299</v>
      </c>
      <c r="E33" s="428">
        <f t="shared" si="5"/>
        <v>79.672319999999999</v>
      </c>
      <c r="F33" s="428">
        <v>370.70209999999997</v>
      </c>
      <c r="G33" s="425">
        <v>3745</v>
      </c>
      <c r="H33" s="428">
        <f t="shared" si="6"/>
        <v>1778.3999999999999</v>
      </c>
      <c r="I33" s="430">
        <f t="shared" si="7"/>
        <v>38180.234420000001</v>
      </c>
    </row>
    <row r="34" spans="1:10" ht="18" customHeight="1">
      <c r="A34" s="420" t="s">
        <v>366</v>
      </c>
      <c r="B34" s="423">
        <v>14528.8</v>
      </c>
      <c r="C34" s="423">
        <f t="shared" si="2"/>
        <v>1111.4531999999999</v>
      </c>
      <c r="D34" s="423">
        <v>299</v>
      </c>
      <c r="E34" s="423">
        <f t="shared" si="5"/>
        <v>39.053414399999994</v>
      </c>
      <c r="F34" s="423">
        <v>370.70209999999997</v>
      </c>
      <c r="G34" s="443"/>
      <c r="H34" s="439"/>
      <c r="I34" s="424">
        <f t="shared" si="7"/>
        <v>16349.008714399999</v>
      </c>
    </row>
    <row r="35" spans="1:10" ht="18" customHeight="1">
      <c r="A35" s="533" t="s">
        <v>605</v>
      </c>
      <c r="B35" s="433">
        <v>28080</v>
      </c>
      <c r="C35" s="433">
        <f t="shared" si="2"/>
        <v>2148.12</v>
      </c>
      <c r="D35" s="426">
        <v>299</v>
      </c>
      <c r="E35" s="425">
        <f t="shared" si="5"/>
        <v>75.479039999999998</v>
      </c>
      <c r="F35" s="433">
        <v>371</v>
      </c>
      <c r="G35" s="535"/>
      <c r="H35" s="536"/>
      <c r="I35" s="534">
        <f t="shared" si="7"/>
        <v>30973.599039999997</v>
      </c>
    </row>
    <row r="36" spans="1:10" ht="18" customHeight="1">
      <c r="A36" s="416" t="s">
        <v>367</v>
      </c>
      <c r="B36" s="432">
        <v>21361.599999999999</v>
      </c>
      <c r="C36" s="432">
        <f t="shared" si="2"/>
        <v>1634.1623999999999</v>
      </c>
      <c r="D36" s="425">
        <v>299</v>
      </c>
      <c r="E36" s="425">
        <f t="shared" si="5"/>
        <v>57.41998079999999</v>
      </c>
      <c r="F36" s="432">
        <v>370.70209999999997</v>
      </c>
      <c r="G36" s="444"/>
      <c r="H36" s="445"/>
      <c r="I36" s="430">
        <f t="shared" si="7"/>
        <v>23722.884480799999</v>
      </c>
      <c r="J36" s="237"/>
    </row>
    <row r="37" spans="1:10" ht="18" customHeight="1" thickBot="1">
      <c r="A37" s="422"/>
      <c r="B37" s="446">
        <f t="shared" ref="B37:I37" si="8">SUM(B2:B36)</f>
        <v>1581341.6300000004</v>
      </c>
      <c r="C37" s="447">
        <f t="shared" si="8"/>
        <v>120972.63469499999</v>
      </c>
      <c r="D37" s="447">
        <f t="shared" si="8"/>
        <v>14651</v>
      </c>
      <c r="E37" s="446">
        <f t="shared" si="8"/>
        <v>28233.613045200003</v>
      </c>
      <c r="F37" s="446">
        <f t="shared" si="8"/>
        <v>44908.319600000032</v>
      </c>
      <c r="G37" s="446">
        <f t="shared" si="8"/>
        <v>163837.62</v>
      </c>
      <c r="H37" s="446">
        <f t="shared" si="8"/>
        <v>75340.537142307716</v>
      </c>
      <c r="I37" s="446">
        <f t="shared" si="8"/>
        <v>2029285.354482508</v>
      </c>
    </row>
    <row r="38" spans="1:10" ht="14.25" customHeight="1" thickTop="1">
      <c r="A38" s="836"/>
      <c r="B38" s="836"/>
      <c r="C38" s="836"/>
      <c r="D38" s="836"/>
      <c r="E38" s="836"/>
      <c r="F38" s="836"/>
      <c r="G38" s="836"/>
      <c r="H38" s="836"/>
      <c r="I38" s="836"/>
    </row>
    <row r="39" spans="1:10" ht="18" customHeight="1">
      <c r="A39" s="449" t="s">
        <v>378</v>
      </c>
      <c r="B39" s="24"/>
      <c r="C39" s="24"/>
      <c r="D39" s="24"/>
      <c r="E39" s="24"/>
      <c r="F39" s="24"/>
      <c r="G39" s="24"/>
      <c r="H39" s="24"/>
    </row>
  </sheetData>
  <mergeCells count="1">
    <mergeCell ref="A38:I38"/>
  </mergeCells>
  <phoneticPr fontId="43" type="noConversion"/>
  <printOptions horizontalCentered="1"/>
  <pageMargins left="0.75" right="0.75" top="0.75" bottom="0.75" header="0.5" footer="0.5"/>
  <pageSetup orientation="portrait" horizontalDpi="4294967293" r:id="rId1"/>
  <headerFooter alignWithMargins="0">
    <oddHeader xml:space="preserve">&amp;CINFORMATION SHEET Total cost to ESD per employee (excluding uniform, gear, and unsched OT)
</oddHeader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sqref="A1:E1"/>
    </sheetView>
  </sheetViews>
  <sheetFormatPr defaultRowHeight="12.75"/>
  <cols>
    <col min="1" max="1" width="19.140625" customWidth="1"/>
    <col min="2" max="5" width="16.7109375" customWidth="1"/>
    <col min="6" max="6" width="11.42578125" customWidth="1"/>
    <col min="7" max="7" width="10.28515625" bestFit="1" customWidth="1"/>
  </cols>
  <sheetData>
    <row r="1" spans="1:8" ht="20.100000000000001" customHeight="1">
      <c r="A1" s="837" t="s">
        <v>426</v>
      </c>
      <c r="B1" s="837"/>
      <c r="C1" s="837"/>
      <c r="D1" s="837"/>
      <c r="E1" s="837"/>
    </row>
    <row r="2" spans="1:8" ht="20.100000000000001" customHeight="1"/>
    <row r="3" spans="1:8" ht="20.100000000000001" customHeight="1">
      <c r="A3" s="838" t="s">
        <v>81</v>
      </c>
      <c r="B3" s="838"/>
      <c r="C3" s="838"/>
      <c r="D3" s="838" t="s">
        <v>229</v>
      </c>
      <c r="E3" s="838"/>
      <c r="F3" s="294"/>
    </row>
    <row r="4" spans="1:8" ht="20.100000000000001" customHeight="1">
      <c r="A4" s="221" t="s">
        <v>82</v>
      </c>
      <c r="B4" s="222" t="s">
        <v>337</v>
      </c>
      <c r="C4" s="229" t="s">
        <v>338</v>
      </c>
      <c r="D4" s="221" t="s">
        <v>337</v>
      </c>
      <c r="E4" s="223" t="s">
        <v>338</v>
      </c>
      <c r="F4" s="46"/>
      <c r="G4" s="297"/>
      <c r="H4" s="296"/>
    </row>
    <row r="5" spans="1:8" ht="20.100000000000001" customHeight="1">
      <c r="A5" s="63" t="s">
        <v>83</v>
      </c>
      <c r="B5" s="218">
        <v>10.42</v>
      </c>
      <c r="C5" s="163">
        <v>10.78</v>
      </c>
      <c r="D5" s="218">
        <f t="shared" ref="D5:E11" si="0">B5*2990</f>
        <v>31155.8</v>
      </c>
      <c r="E5" s="291">
        <f t="shared" si="0"/>
        <v>32232.199999999997</v>
      </c>
      <c r="F5" s="237"/>
      <c r="G5" s="237"/>
      <c r="H5" s="237"/>
    </row>
    <row r="6" spans="1:8" ht="20.100000000000001" customHeight="1">
      <c r="A6" s="59" t="s">
        <v>84</v>
      </c>
      <c r="B6" s="219">
        <v>10.67</v>
      </c>
      <c r="C6" s="164">
        <v>11.03</v>
      </c>
      <c r="D6" s="219">
        <f t="shared" si="0"/>
        <v>31903.3</v>
      </c>
      <c r="E6" s="292">
        <f t="shared" si="0"/>
        <v>32979.699999999997</v>
      </c>
      <c r="H6" s="237"/>
    </row>
    <row r="7" spans="1:8" ht="20.100000000000001" customHeight="1">
      <c r="A7" s="59" t="s">
        <v>85</v>
      </c>
      <c r="B7" s="219">
        <v>10.92</v>
      </c>
      <c r="C7" s="164">
        <v>11.39</v>
      </c>
      <c r="D7" s="219">
        <f t="shared" si="0"/>
        <v>32650.799999999999</v>
      </c>
      <c r="E7" s="292">
        <f t="shared" si="0"/>
        <v>34056.1</v>
      </c>
      <c r="H7" s="237"/>
    </row>
    <row r="8" spans="1:8" ht="20.100000000000001" customHeight="1">
      <c r="A8" s="59" t="s">
        <v>86</v>
      </c>
      <c r="B8" s="219">
        <v>11.12</v>
      </c>
      <c r="C8" s="164">
        <v>11.39</v>
      </c>
      <c r="D8" s="219">
        <f t="shared" si="0"/>
        <v>33248.799999999996</v>
      </c>
      <c r="E8" s="292">
        <f t="shared" si="0"/>
        <v>34056.1</v>
      </c>
      <c r="H8" s="237"/>
    </row>
    <row r="9" spans="1:8" ht="20.100000000000001" customHeight="1">
      <c r="A9" s="59" t="s">
        <v>225</v>
      </c>
      <c r="B9" s="220">
        <v>11.37</v>
      </c>
      <c r="C9" s="164">
        <v>11.75</v>
      </c>
      <c r="D9" s="219">
        <f t="shared" si="0"/>
        <v>33996.299999999996</v>
      </c>
      <c r="E9" s="292">
        <f t="shared" si="0"/>
        <v>35132.5</v>
      </c>
      <c r="H9" s="237"/>
    </row>
    <row r="10" spans="1:8" ht="20.100000000000001" customHeight="1">
      <c r="A10" s="59" t="s">
        <v>226</v>
      </c>
      <c r="B10" s="220">
        <v>11.82</v>
      </c>
      <c r="C10" s="164">
        <v>12.2</v>
      </c>
      <c r="D10" s="219">
        <f t="shared" si="0"/>
        <v>35341.800000000003</v>
      </c>
      <c r="E10" s="292">
        <f t="shared" si="0"/>
        <v>36478</v>
      </c>
      <c r="H10" s="237"/>
    </row>
    <row r="11" spans="1:8" ht="20.100000000000001" customHeight="1">
      <c r="A11" s="60" t="s">
        <v>427</v>
      </c>
      <c r="B11" s="298">
        <v>12.07</v>
      </c>
      <c r="C11" s="199">
        <v>12.45</v>
      </c>
      <c r="D11" s="298">
        <f t="shared" si="0"/>
        <v>36089.300000000003</v>
      </c>
      <c r="E11" s="293">
        <f t="shared" si="0"/>
        <v>37225.5</v>
      </c>
      <c r="H11" s="237"/>
    </row>
    <row r="12" spans="1:8" ht="20.100000000000001" customHeight="1">
      <c r="A12" s="224"/>
      <c r="B12" s="225" t="s">
        <v>227</v>
      </c>
      <c r="C12" s="229" t="s">
        <v>339</v>
      </c>
      <c r="D12" s="231" t="s">
        <v>227</v>
      </c>
      <c r="E12" s="223" t="s">
        <v>339</v>
      </c>
    </row>
    <row r="13" spans="1:8" ht="20.100000000000001" customHeight="1">
      <c r="A13" s="63" t="s">
        <v>340</v>
      </c>
      <c r="B13" s="500">
        <v>12.32</v>
      </c>
      <c r="C13" s="295">
        <v>12.76</v>
      </c>
      <c r="D13" s="500">
        <f t="shared" ref="D13:E17" si="1">B13*2990</f>
        <v>36836.800000000003</v>
      </c>
      <c r="E13" s="299">
        <f t="shared" si="1"/>
        <v>38152.400000000001</v>
      </c>
    </row>
    <row r="14" spans="1:8" ht="20.100000000000001" customHeight="1">
      <c r="A14" s="59" t="s">
        <v>228</v>
      </c>
      <c r="B14" s="501">
        <v>12.57</v>
      </c>
      <c r="C14" s="164">
        <v>13.01</v>
      </c>
      <c r="D14" s="501">
        <f t="shared" si="1"/>
        <v>37584.300000000003</v>
      </c>
      <c r="E14" s="300">
        <f t="shared" si="1"/>
        <v>38899.9</v>
      </c>
    </row>
    <row r="15" spans="1:8" ht="20.100000000000001" customHeight="1">
      <c r="A15" s="59" t="s">
        <v>225</v>
      </c>
      <c r="B15" s="501">
        <v>12.82</v>
      </c>
      <c r="C15" s="164">
        <v>13.26</v>
      </c>
      <c r="D15" s="501">
        <f t="shared" si="1"/>
        <v>38331.800000000003</v>
      </c>
      <c r="E15" s="300">
        <f t="shared" si="1"/>
        <v>39647.4</v>
      </c>
    </row>
    <row r="16" spans="1:8" ht="20.100000000000001" customHeight="1">
      <c r="A16" s="59" t="s">
        <v>226</v>
      </c>
      <c r="B16" s="501">
        <v>13.27</v>
      </c>
      <c r="C16" s="164">
        <v>13.71</v>
      </c>
      <c r="D16" s="501">
        <f t="shared" si="1"/>
        <v>39677.299999999996</v>
      </c>
      <c r="E16" s="300">
        <f t="shared" si="1"/>
        <v>40992.9</v>
      </c>
      <c r="F16" s="237"/>
    </row>
    <row r="17" spans="1:6" ht="20.100000000000001" customHeight="1">
      <c r="A17" s="60" t="s">
        <v>427</v>
      </c>
      <c r="B17" s="502">
        <v>13.52</v>
      </c>
      <c r="C17" s="199">
        <v>13.96</v>
      </c>
      <c r="D17" s="502">
        <f t="shared" si="1"/>
        <v>40424.799999999996</v>
      </c>
      <c r="E17" s="301">
        <f t="shared" si="1"/>
        <v>41740.400000000001</v>
      </c>
      <c r="F17" s="237"/>
    </row>
    <row r="18" spans="1:6" ht="20.100000000000001" customHeight="1">
      <c r="A18" s="226"/>
      <c r="B18" s="227" t="s">
        <v>224</v>
      </c>
      <c r="C18" s="230" t="s">
        <v>341</v>
      </c>
      <c r="D18" s="232" t="s">
        <v>224</v>
      </c>
      <c r="E18" s="228" t="s">
        <v>341</v>
      </c>
      <c r="F18" s="45"/>
    </row>
    <row r="19" spans="1:6" ht="20.100000000000001" customHeight="1">
      <c r="A19" s="273" t="s">
        <v>340</v>
      </c>
      <c r="B19" s="295">
        <v>13.55</v>
      </c>
      <c r="C19" s="163">
        <v>14.02</v>
      </c>
      <c r="D19" s="218">
        <f t="shared" ref="D19:E24" si="2">B19*2990</f>
        <v>40514.5</v>
      </c>
      <c r="E19" s="291">
        <f t="shared" si="2"/>
        <v>41919.799999999996</v>
      </c>
      <c r="F19" s="237"/>
    </row>
    <row r="20" spans="1:6" ht="20.100000000000001" customHeight="1">
      <c r="A20" s="59" t="s">
        <v>342</v>
      </c>
      <c r="B20" s="219">
        <v>13.8</v>
      </c>
      <c r="C20" s="164">
        <v>14.39</v>
      </c>
      <c r="D20" s="219">
        <f t="shared" si="2"/>
        <v>41262</v>
      </c>
      <c r="E20" s="292">
        <f t="shared" si="2"/>
        <v>43026.1</v>
      </c>
      <c r="F20" s="237"/>
    </row>
    <row r="21" spans="1:6" ht="20.100000000000001" customHeight="1">
      <c r="A21" s="59" t="s">
        <v>86</v>
      </c>
      <c r="B21" s="219">
        <v>14</v>
      </c>
      <c r="C21" s="164">
        <v>14.39</v>
      </c>
      <c r="D21" s="219">
        <f t="shared" si="2"/>
        <v>41860</v>
      </c>
      <c r="E21" s="292">
        <f t="shared" si="2"/>
        <v>43026.1</v>
      </c>
      <c r="F21" s="237"/>
    </row>
    <row r="22" spans="1:6" ht="20.100000000000001" customHeight="1">
      <c r="A22" s="59" t="s">
        <v>225</v>
      </c>
      <c r="B22" s="219">
        <v>14.25</v>
      </c>
      <c r="C22" s="164">
        <v>14.64</v>
      </c>
      <c r="D22" s="219">
        <f t="shared" si="2"/>
        <v>42607.5</v>
      </c>
      <c r="E22" s="292">
        <f t="shared" si="2"/>
        <v>43773.599999999999</v>
      </c>
      <c r="F22" s="237"/>
    </row>
    <row r="23" spans="1:6" ht="20.100000000000001" customHeight="1">
      <c r="A23" s="59" t="s">
        <v>226</v>
      </c>
      <c r="B23" s="219">
        <v>14.7</v>
      </c>
      <c r="C23" s="164">
        <v>15.09</v>
      </c>
      <c r="D23" s="219">
        <f t="shared" si="2"/>
        <v>43953</v>
      </c>
      <c r="E23" s="292">
        <f t="shared" si="2"/>
        <v>45119.1</v>
      </c>
      <c r="F23" s="237"/>
    </row>
    <row r="24" spans="1:6" ht="20.100000000000001" customHeight="1">
      <c r="A24" s="476" t="s">
        <v>427</v>
      </c>
      <c r="B24" s="477">
        <v>14.95</v>
      </c>
      <c r="C24" s="478">
        <v>15.34</v>
      </c>
      <c r="D24" s="477">
        <f t="shared" si="2"/>
        <v>44700.5</v>
      </c>
      <c r="E24" s="479">
        <f t="shared" si="2"/>
        <v>45866.6</v>
      </c>
      <c r="F24" s="237"/>
    </row>
    <row r="25" spans="1:6" ht="20.100000000000001" customHeight="1">
      <c r="A25" s="224"/>
      <c r="B25" s="225" t="s">
        <v>425</v>
      </c>
      <c r="C25" s="229" t="s">
        <v>424</v>
      </c>
      <c r="D25" s="231" t="s">
        <v>425</v>
      </c>
      <c r="E25" s="223" t="s">
        <v>424</v>
      </c>
    </row>
    <row r="26" spans="1:6" ht="20.100000000000001" customHeight="1">
      <c r="A26" s="63" t="s">
        <v>340</v>
      </c>
      <c r="B26" s="500">
        <v>15.44</v>
      </c>
      <c r="C26" s="295">
        <v>16</v>
      </c>
      <c r="D26" s="500">
        <f t="shared" ref="D26:E30" si="3">B26*2990</f>
        <v>46165.599999999999</v>
      </c>
      <c r="E26" s="299">
        <f t="shared" si="3"/>
        <v>47840</v>
      </c>
    </row>
    <row r="27" spans="1:6" ht="20.100000000000001" customHeight="1">
      <c r="A27" s="59" t="s">
        <v>228</v>
      </c>
      <c r="B27" s="501">
        <v>15.69</v>
      </c>
      <c r="C27" s="164">
        <v>16.25</v>
      </c>
      <c r="D27" s="501">
        <f t="shared" si="3"/>
        <v>46913.1</v>
      </c>
      <c r="E27" s="300">
        <f t="shared" si="3"/>
        <v>48587.5</v>
      </c>
    </row>
    <row r="28" spans="1:6" ht="20.100000000000001" customHeight="1">
      <c r="A28" s="59" t="s">
        <v>225</v>
      </c>
      <c r="B28" s="501">
        <v>15.94</v>
      </c>
      <c r="C28" s="164">
        <v>16.5</v>
      </c>
      <c r="D28" s="501">
        <f t="shared" si="3"/>
        <v>47660.6</v>
      </c>
      <c r="E28" s="300">
        <f t="shared" si="3"/>
        <v>49335</v>
      </c>
    </row>
    <row r="29" spans="1:6" ht="20.100000000000001" customHeight="1">
      <c r="A29" s="59" t="s">
        <v>226</v>
      </c>
      <c r="B29" s="501">
        <v>16.39</v>
      </c>
      <c r="C29" s="164">
        <v>16.95</v>
      </c>
      <c r="D29" s="501">
        <f t="shared" si="3"/>
        <v>49006.1</v>
      </c>
      <c r="E29" s="300">
        <f t="shared" si="3"/>
        <v>50680.5</v>
      </c>
    </row>
    <row r="30" spans="1:6" ht="20.100000000000001" customHeight="1">
      <c r="A30" s="60" t="s">
        <v>427</v>
      </c>
      <c r="B30" s="502">
        <v>16.64</v>
      </c>
      <c r="C30" s="199">
        <v>17.2</v>
      </c>
      <c r="D30" s="502">
        <f t="shared" si="3"/>
        <v>49753.599999999999</v>
      </c>
      <c r="E30" s="301">
        <f t="shared" si="3"/>
        <v>51428</v>
      </c>
    </row>
    <row r="31" spans="1:6" ht="20.100000000000001" customHeight="1"/>
    <row r="32" spans="1:6" ht="20.100000000000001" customHeight="1">
      <c r="A32" s="480" t="s">
        <v>470</v>
      </c>
    </row>
  </sheetData>
  <mergeCells count="3">
    <mergeCell ref="A1:E1"/>
    <mergeCell ref="A3:C3"/>
    <mergeCell ref="D3:E3"/>
  </mergeCells>
  <phoneticPr fontId="43" type="noConversion"/>
  <pageMargins left="0.75" right="0.75" top="1" bottom="1" header="0.5" footer="0.5"/>
  <pageSetup orientation="portrait" r:id="rId1"/>
  <headerFooter alignWithMargins="0">
    <oddFooter>&amp;L&amp;Z&amp;F, 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RowHeight="18.75" customHeight="1"/>
  <cols>
    <col min="1" max="1" width="50.42578125" style="3" customWidth="1"/>
    <col min="2" max="2" width="17" style="4" customWidth="1"/>
    <col min="3" max="3" width="14.140625" style="5" customWidth="1"/>
    <col min="4" max="16384" width="9.140625" style="1"/>
  </cols>
  <sheetData>
    <row r="1" spans="1:3" s="2" customFormat="1" ht="18.75" customHeight="1">
      <c r="A1" s="68" t="s">
        <v>191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278"/>
      <c r="C4" s="138"/>
    </row>
    <row r="5" spans="1:3" s="2" customFormat="1" ht="18.75" customHeight="1">
      <c r="A5" s="29"/>
      <c r="B5" s="277"/>
      <c r="C5" s="30"/>
    </row>
    <row r="6" spans="1:3" s="2" customFormat="1" ht="18.75" customHeight="1">
      <c r="A6" s="33" t="s">
        <v>437</v>
      </c>
      <c r="B6" s="34">
        <v>200</v>
      </c>
      <c r="C6" s="35">
        <v>200</v>
      </c>
    </row>
    <row r="7" spans="1:3" ht="18.75" customHeight="1">
      <c r="A7" s="70" t="s">
        <v>250</v>
      </c>
      <c r="B7" s="289">
        <v>1600</v>
      </c>
      <c r="C7" s="35">
        <v>1650</v>
      </c>
    </row>
    <row r="8" spans="1:3" ht="18.75" customHeight="1">
      <c r="A8" s="70" t="s">
        <v>112</v>
      </c>
      <c r="B8" s="289">
        <v>500</v>
      </c>
      <c r="C8" s="35">
        <v>550</v>
      </c>
    </row>
    <row r="9" spans="1:3" ht="18.75" customHeight="1">
      <c r="A9" s="70" t="s">
        <v>57</v>
      </c>
      <c r="B9" s="289">
        <v>700</v>
      </c>
      <c r="C9" s="35">
        <v>800</v>
      </c>
    </row>
    <row r="10" spans="1:3" ht="18.75" customHeight="1">
      <c r="A10" s="70" t="s">
        <v>915</v>
      </c>
      <c r="B10" s="290"/>
      <c r="C10" s="35">
        <v>1000</v>
      </c>
    </row>
    <row r="11" spans="1:3" s="2" customFormat="1" ht="18.75" customHeight="1">
      <c r="A11" s="33" t="s">
        <v>926</v>
      </c>
      <c r="B11" s="34"/>
      <c r="C11" s="41">
        <v>720</v>
      </c>
    </row>
    <row r="12" spans="1:3" ht="18.75" customHeight="1">
      <c r="A12" s="33" t="s">
        <v>916</v>
      </c>
      <c r="B12" s="34"/>
      <c r="C12" s="35">
        <v>30</v>
      </c>
    </row>
    <row r="13" spans="1:3" ht="18.75" customHeight="1">
      <c r="A13" s="626" t="s">
        <v>917</v>
      </c>
      <c r="B13" s="627"/>
      <c r="C13" s="634">
        <v>300</v>
      </c>
    </row>
    <row r="14" spans="1:3" ht="18.75" customHeight="1">
      <c r="A14" s="626" t="s">
        <v>918</v>
      </c>
      <c r="B14" s="627"/>
      <c r="C14" s="634">
        <v>90</v>
      </c>
    </row>
    <row r="15" spans="1:3" ht="18.75" customHeight="1">
      <c r="A15" s="631"/>
      <c r="B15" s="632"/>
      <c r="C15" s="633"/>
    </row>
    <row r="16" spans="1:3" ht="18.75" customHeight="1">
      <c r="A16" s="626" t="s">
        <v>964</v>
      </c>
      <c r="B16" s="627"/>
      <c r="C16" s="634">
        <v>70</v>
      </c>
    </row>
    <row r="17" spans="1:3" ht="18.75" customHeight="1">
      <c r="A17" s="631"/>
      <c r="B17" s="632"/>
      <c r="C17" s="633"/>
    </row>
    <row r="18" spans="1:3" ht="18.75" customHeight="1">
      <c r="A18" s="631"/>
      <c r="B18" s="632"/>
      <c r="C18" s="633"/>
    </row>
    <row r="19" spans="1:3" ht="18.75" customHeight="1">
      <c r="A19" s="43" t="s">
        <v>15</v>
      </c>
      <c r="B19" s="280">
        <f>SUM(B4:B12)</f>
        <v>3000</v>
      </c>
      <c r="C19" s="181">
        <f>SUM(C4:C18)</f>
        <v>5410</v>
      </c>
    </row>
    <row r="20" spans="1:3" ht="18.75" customHeight="1">
      <c r="C20" s="5" t="s">
        <v>16</v>
      </c>
    </row>
    <row r="21" spans="1:3" ht="18.75" customHeight="1">
      <c r="A21" s="20"/>
    </row>
    <row r="22" spans="1:3" ht="18.75" customHeight="1">
      <c r="A22" s="20"/>
    </row>
    <row r="23" spans="1:3" ht="18.75" customHeight="1">
      <c r="A23" s="20"/>
    </row>
    <row r="24" spans="1:3" ht="18.75" customHeight="1">
      <c r="A24" s="20"/>
    </row>
    <row r="25" spans="1:3" ht="18.75" customHeight="1">
      <c r="A25" s="20"/>
    </row>
    <row r="26" spans="1:3" ht="18.75" customHeight="1">
      <c r="A26" s="20"/>
    </row>
    <row r="27" spans="1:3" ht="18.75" customHeight="1">
      <c r="A27" s="20"/>
    </row>
    <row r="28" spans="1:3" ht="18.75" customHeight="1">
      <c r="A28" s="20"/>
    </row>
    <row r="29" spans="1:3" ht="18.75" customHeight="1">
      <c r="A29" s="20"/>
    </row>
    <row r="30" spans="1:3" ht="18.75" customHeight="1">
      <c r="A30" s="20"/>
    </row>
    <row r="31" spans="1:3" ht="18.75" customHeight="1">
      <c r="A31" s="20"/>
    </row>
    <row r="32" spans="1:3" ht="18.75" customHeight="1">
      <c r="A32" s="20"/>
    </row>
    <row r="33" spans="1:1" ht="18.75" customHeight="1">
      <c r="A33" s="20"/>
    </row>
    <row r="34" spans="1:1" ht="18.75" customHeight="1">
      <c r="A34" s="20"/>
    </row>
    <row r="35" spans="1:1" ht="18.75" customHeight="1">
      <c r="A35" s="20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RowHeight="12.75"/>
  <cols>
    <col min="1" max="1" width="40.42578125" customWidth="1"/>
    <col min="2" max="2" width="13.28515625" customWidth="1"/>
    <col min="3" max="3" width="13" customWidth="1"/>
  </cols>
  <sheetData>
    <row r="1" spans="1:3" ht="18" customHeight="1">
      <c r="A1" s="68" t="s">
        <v>103</v>
      </c>
      <c r="B1" s="87"/>
      <c r="C1" s="81"/>
    </row>
    <row r="2" spans="1:3" ht="18" customHeight="1">
      <c r="A2" s="42"/>
      <c r="B2" s="34"/>
      <c r="C2" s="35"/>
    </row>
    <row r="3" spans="1:3" ht="18" customHeight="1">
      <c r="A3" s="29" t="s">
        <v>17</v>
      </c>
      <c r="B3" s="277">
        <v>2006</v>
      </c>
      <c r="C3" s="30">
        <v>2007</v>
      </c>
    </row>
    <row r="4" spans="1:3" ht="18" customHeight="1">
      <c r="A4" s="31"/>
      <c r="B4" s="278"/>
      <c r="C4" s="84"/>
    </row>
    <row r="5" spans="1:3" ht="18" customHeight="1">
      <c r="A5" s="91"/>
      <c r="B5" s="85"/>
      <c r="C5" s="92"/>
    </row>
    <row r="6" spans="1:3" ht="18" customHeight="1">
      <c r="A6" s="112" t="s">
        <v>790</v>
      </c>
      <c r="B6" s="114"/>
      <c r="C6" s="207">
        <v>1000</v>
      </c>
    </row>
    <row r="7" spans="1:3" ht="18" customHeight="1">
      <c r="A7" s="758" t="s">
        <v>519</v>
      </c>
      <c r="B7" s="759">
        <v>225</v>
      </c>
      <c r="C7" s="760">
        <v>550</v>
      </c>
    </row>
    <row r="8" spans="1:3" ht="18" customHeight="1">
      <c r="A8" s="112" t="s">
        <v>791</v>
      </c>
      <c r="B8" s="113">
        <v>300</v>
      </c>
      <c r="C8" s="151">
        <v>900</v>
      </c>
    </row>
    <row r="9" spans="1:3" ht="18" customHeight="1">
      <c r="A9" s="112" t="s">
        <v>280</v>
      </c>
      <c r="B9" s="114">
        <v>400</v>
      </c>
      <c r="C9" s="207">
        <v>192</v>
      </c>
    </row>
    <row r="10" spans="1:3" ht="18" customHeight="1">
      <c r="A10" s="758" t="s">
        <v>520</v>
      </c>
      <c r="B10" s="759">
        <v>150</v>
      </c>
      <c r="C10" s="760">
        <v>820</v>
      </c>
    </row>
    <row r="11" spans="1:3" ht="18" customHeight="1">
      <c r="A11" s="755" t="s">
        <v>521</v>
      </c>
      <c r="B11" s="756">
        <v>250</v>
      </c>
      <c r="C11" s="757">
        <v>500</v>
      </c>
    </row>
    <row r="12" spans="1:3" ht="18" customHeight="1">
      <c r="A12" s="758" t="s">
        <v>522</v>
      </c>
      <c r="B12" s="759">
        <v>150</v>
      </c>
      <c r="C12" s="760">
        <v>540</v>
      </c>
    </row>
    <row r="13" spans="1:3" ht="18" customHeight="1">
      <c r="A13" s="112" t="s">
        <v>792</v>
      </c>
      <c r="B13" s="113">
        <v>350</v>
      </c>
      <c r="C13" s="151">
        <v>500</v>
      </c>
    </row>
    <row r="14" spans="1:3" ht="18" customHeight="1">
      <c r="A14" s="112" t="s">
        <v>524</v>
      </c>
      <c r="B14" s="358">
        <v>675</v>
      </c>
      <c r="C14" s="122">
        <v>850</v>
      </c>
    </row>
    <row r="15" spans="1:3" ht="18" customHeight="1">
      <c r="A15" s="112"/>
      <c r="B15" s="358"/>
      <c r="C15" s="122"/>
    </row>
    <row r="16" spans="1:3" ht="18" customHeight="1">
      <c r="A16" s="792" t="s">
        <v>965</v>
      </c>
      <c r="B16" s="793"/>
      <c r="C16" s="794">
        <v>-2500</v>
      </c>
    </row>
    <row r="17" spans="1:3" ht="18" customHeight="1">
      <c r="A17" s="792"/>
      <c r="B17" s="793"/>
      <c r="C17" s="794"/>
    </row>
    <row r="18" spans="1:3" ht="18" customHeight="1">
      <c r="A18" s="50" t="s">
        <v>96</v>
      </c>
      <c r="B18" s="182">
        <f>SUM(B4:B17)</f>
        <v>2500</v>
      </c>
      <c r="C18" s="182">
        <f>SUM(C4:C17)</f>
        <v>3352</v>
      </c>
    </row>
    <row r="19" spans="1:3" ht="18" customHeight="1"/>
    <row r="20" spans="1:3" ht="18" customHeight="1"/>
    <row r="21" spans="1:3" ht="18" customHeight="1">
      <c r="A21" t="s">
        <v>258</v>
      </c>
    </row>
    <row r="22" spans="1:3" ht="18" customHeight="1">
      <c r="A22" t="s">
        <v>259</v>
      </c>
    </row>
    <row r="23" spans="1:3" ht="18" customHeight="1">
      <c r="A23" t="s">
        <v>260</v>
      </c>
    </row>
    <row r="24" spans="1:3" ht="18" customHeight="1">
      <c r="A24" t="s">
        <v>281</v>
      </c>
    </row>
    <row r="25" spans="1:3">
      <c r="A25" t="s">
        <v>523</v>
      </c>
    </row>
    <row r="26" spans="1:3">
      <c r="A26" t="s">
        <v>525</v>
      </c>
    </row>
    <row r="27" spans="1:3">
      <c r="A27" t="s">
        <v>793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RowHeight="12.75"/>
  <cols>
    <col min="1" max="1" width="40.42578125" customWidth="1"/>
    <col min="2" max="2" width="13.28515625" customWidth="1"/>
    <col min="3" max="3" width="13" customWidth="1"/>
  </cols>
  <sheetData>
    <row r="1" spans="1:3" ht="18" customHeight="1">
      <c r="A1" s="68" t="s">
        <v>816</v>
      </c>
      <c r="B1" s="87"/>
      <c r="C1" s="81"/>
    </row>
    <row r="2" spans="1:3" ht="18" customHeight="1">
      <c r="A2" s="42"/>
      <c r="B2" s="34"/>
      <c r="C2" s="35"/>
    </row>
    <row r="3" spans="1:3" ht="18" customHeight="1">
      <c r="A3" s="29" t="s">
        <v>17</v>
      </c>
      <c r="B3" s="277">
        <v>2006</v>
      </c>
      <c r="C3" s="30">
        <v>2007</v>
      </c>
    </row>
    <row r="4" spans="1:3" ht="18" customHeight="1">
      <c r="A4" s="31"/>
      <c r="B4" s="278"/>
      <c r="C4" s="84"/>
    </row>
    <row r="5" spans="1:3" ht="18" customHeight="1">
      <c r="A5" s="91" t="s">
        <v>819</v>
      </c>
      <c r="B5" s="85"/>
      <c r="C5" s="92"/>
    </row>
    <row r="6" spans="1:3" ht="18" customHeight="1">
      <c r="A6" s="112" t="s">
        <v>820</v>
      </c>
      <c r="B6" s="114"/>
      <c r="C6" s="207">
        <v>250</v>
      </c>
    </row>
    <row r="7" spans="1:3" ht="18" customHeight="1">
      <c r="A7" s="112" t="s">
        <v>821</v>
      </c>
      <c r="B7" s="358"/>
      <c r="C7" s="122">
        <v>200</v>
      </c>
    </row>
    <row r="8" spans="1:3" ht="18" customHeight="1">
      <c r="A8" s="112" t="s">
        <v>822</v>
      </c>
      <c r="B8" s="113"/>
      <c r="C8" s="151">
        <v>400</v>
      </c>
    </row>
    <row r="9" spans="1:3" ht="18" customHeight="1">
      <c r="A9" s="112" t="s">
        <v>823</v>
      </c>
      <c r="B9" s="114"/>
      <c r="C9" s="207">
        <v>125</v>
      </c>
    </row>
    <row r="10" spans="1:3" ht="18" customHeight="1">
      <c r="A10" s="91" t="s">
        <v>824</v>
      </c>
      <c r="B10" s="358"/>
      <c r="C10" s="122"/>
    </row>
    <row r="11" spans="1:3" ht="18" customHeight="1">
      <c r="A11" s="112" t="s">
        <v>825</v>
      </c>
      <c r="B11" s="358"/>
      <c r="C11" s="122">
        <v>200</v>
      </c>
    </row>
    <row r="12" spans="1:3" ht="18" customHeight="1">
      <c r="A12" s="112" t="s">
        <v>822</v>
      </c>
      <c r="B12" s="358"/>
      <c r="C12" s="122">
        <v>300</v>
      </c>
    </row>
    <row r="13" spans="1:3" ht="18" customHeight="1">
      <c r="A13" s="112"/>
      <c r="B13" s="113"/>
      <c r="C13" s="151"/>
    </row>
    <row r="14" spans="1:3" ht="18" customHeight="1">
      <c r="A14" s="112" t="s">
        <v>966</v>
      </c>
      <c r="B14" s="358"/>
      <c r="C14" s="122">
        <v>1500</v>
      </c>
    </row>
    <row r="15" spans="1:3" ht="18" customHeight="1">
      <c r="A15" s="112"/>
      <c r="B15" s="358"/>
      <c r="C15" s="122"/>
    </row>
    <row r="16" spans="1:3" ht="18" customHeight="1">
      <c r="A16" s="50" t="s">
        <v>96</v>
      </c>
      <c r="B16" s="359">
        <f>SUM(B4:B14)</f>
        <v>0</v>
      </c>
      <c r="C16" s="182">
        <f>SUM(C4:C14)</f>
        <v>2975</v>
      </c>
    </row>
    <row r="17" ht="18" customHeight="1"/>
    <row r="18" ht="18" customHeight="1"/>
    <row r="19" ht="18" customHeight="1"/>
    <row r="20" ht="18" customHeight="1"/>
    <row r="21" ht="18" customHeight="1"/>
    <row r="22" ht="18" customHeight="1"/>
  </sheetData>
  <phoneticPr fontId="43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4.85546875" style="3" customWidth="1"/>
    <col min="2" max="2" width="14.42578125" style="4" customWidth="1"/>
    <col min="3" max="3" width="14.140625" style="4" customWidth="1"/>
    <col min="4" max="4" width="12.85546875" style="1" customWidth="1"/>
    <col min="5" max="16384" width="9.140625" style="1"/>
  </cols>
  <sheetData>
    <row r="1" spans="1:3" s="2" customFormat="1" ht="18.75" customHeight="1">
      <c r="A1" s="68" t="s">
        <v>197</v>
      </c>
      <c r="B1" s="87"/>
      <c r="C1" s="180"/>
    </row>
    <row r="2" spans="1:3" ht="18.75" customHeight="1">
      <c r="A2" s="42"/>
      <c r="B2" s="93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335"/>
      <c r="C4" s="32"/>
    </row>
    <row r="5" spans="1:3" s="9" customFormat="1" ht="18.75" customHeight="1">
      <c r="A5" s="33" t="s">
        <v>25</v>
      </c>
      <c r="B5" s="93">
        <v>500</v>
      </c>
      <c r="C5" s="35">
        <v>1500</v>
      </c>
    </row>
    <row r="6" spans="1:3" s="9" customFormat="1" ht="18.75" customHeight="1">
      <c r="A6" s="33" t="s">
        <v>492</v>
      </c>
      <c r="B6" s="93">
        <v>1800</v>
      </c>
      <c r="C6" s="35">
        <v>4000</v>
      </c>
    </row>
    <row r="7" spans="1:3" s="9" customFormat="1" ht="18.75" customHeight="1">
      <c r="A7" s="268" t="s">
        <v>276</v>
      </c>
      <c r="B7" s="289">
        <v>600</v>
      </c>
      <c r="C7" s="99">
        <v>0</v>
      </c>
    </row>
    <row r="8" spans="1:3" s="9" customFormat="1" ht="18.75" customHeight="1">
      <c r="A8" s="33" t="s">
        <v>26</v>
      </c>
      <c r="B8" s="93">
        <v>850</v>
      </c>
      <c r="C8" s="35">
        <v>1500</v>
      </c>
    </row>
    <row r="9" spans="1:3" s="9" customFormat="1" ht="18.75" customHeight="1">
      <c r="A9" s="269" t="s">
        <v>316</v>
      </c>
      <c r="B9" s="340">
        <v>10157</v>
      </c>
      <c r="C9" s="270">
        <v>18000</v>
      </c>
    </row>
    <row r="10" spans="1:3" s="9" customFormat="1" ht="18.75" customHeight="1">
      <c r="A10" s="269" t="s">
        <v>493</v>
      </c>
      <c r="C10" s="270">
        <v>5000</v>
      </c>
    </row>
    <row r="11" spans="1:3" s="9" customFormat="1" ht="18.75" customHeight="1">
      <c r="A11" s="269" t="s">
        <v>775</v>
      </c>
      <c r="B11" s="340">
        <v>2500</v>
      </c>
      <c r="C11" s="270">
        <v>2000</v>
      </c>
    </row>
    <row r="12" spans="1:3" s="9" customFormat="1" ht="18.75" customHeight="1">
      <c r="A12" s="33" t="s">
        <v>100</v>
      </c>
      <c r="B12" s="93">
        <v>300</v>
      </c>
      <c r="C12" s="35">
        <v>50</v>
      </c>
    </row>
    <row r="13" spans="1:3" s="9" customFormat="1" ht="18.75" customHeight="1">
      <c r="A13" s="33" t="s">
        <v>317</v>
      </c>
      <c r="B13" s="93">
        <v>1000</v>
      </c>
      <c r="C13" s="35">
        <v>0</v>
      </c>
    </row>
    <row r="14" spans="1:3" s="9" customFormat="1" ht="18.75" customHeight="1">
      <c r="A14" s="70" t="s">
        <v>30</v>
      </c>
      <c r="B14" s="336">
        <v>750</v>
      </c>
      <c r="C14" s="41">
        <v>0</v>
      </c>
    </row>
    <row r="15" spans="1:3" s="9" customFormat="1" ht="18.75" customHeight="1">
      <c r="A15" s="33" t="s">
        <v>27</v>
      </c>
      <c r="B15" s="93">
        <v>600</v>
      </c>
      <c r="C15" s="35">
        <v>500</v>
      </c>
    </row>
    <row r="16" spans="1:3" s="9" customFormat="1" ht="18.75" customHeight="1">
      <c r="A16" s="33" t="s">
        <v>24</v>
      </c>
      <c r="B16" s="93">
        <v>600</v>
      </c>
      <c r="C16" s="35">
        <v>500</v>
      </c>
    </row>
    <row r="17" spans="1:4" s="9" customFormat="1" ht="18.75" customHeight="1">
      <c r="A17" s="70" t="s">
        <v>494</v>
      </c>
      <c r="B17" s="93"/>
      <c r="C17" s="35">
        <v>300</v>
      </c>
    </row>
    <row r="18" spans="1:4" s="9" customFormat="1" ht="18.75" customHeight="1">
      <c r="A18" s="70" t="s">
        <v>28</v>
      </c>
      <c r="B18" s="93">
        <v>900</v>
      </c>
      <c r="C18" s="35">
        <v>0</v>
      </c>
    </row>
    <row r="19" spans="1:4" ht="18.75" customHeight="1">
      <c r="A19" s="269" t="s">
        <v>309</v>
      </c>
      <c r="B19" s="289">
        <v>500</v>
      </c>
      <c r="C19" s="99">
        <v>600</v>
      </c>
    </row>
    <row r="20" spans="1:4" ht="75" customHeight="1">
      <c r="A20" s="269" t="s">
        <v>495</v>
      </c>
      <c r="B20" s="289"/>
      <c r="C20" s="552" t="s">
        <v>496</v>
      </c>
      <c r="D20" s="551" t="s">
        <v>799</v>
      </c>
    </row>
    <row r="21" spans="1:4" ht="18.75" customHeight="1">
      <c r="A21" s="269"/>
      <c r="B21" s="340"/>
      <c r="C21" s="270"/>
    </row>
    <row r="22" spans="1:4" ht="18.75" customHeight="1">
      <c r="A22" s="43" t="s">
        <v>15</v>
      </c>
      <c r="B22" s="341">
        <f>SUM(B5:B21)</f>
        <v>21057</v>
      </c>
      <c r="C22" s="90">
        <f>SUM(C5:C21)</f>
        <v>33950</v>
      </c>
    </row>
    <row r="23" spans="1:4" s="2" customFormat="1" ht="18.75" customHeight="1">
      <c r="A23"/>
      <c r="B23" s="5"/>
      <c r="C23"/>
    </row>
    <row r="24" spans="1:4" ht="18.75" customHeight="1">
      <c r="A24"/>
      <c r="C24"/>
    </row>
    <row r="25" spans="1:4" ht="18.75" customHeight="1">
      <c r="A25"/>
      <c r="C25"/>
    </row>
    <row r="26" spans="1:4" ht="18.75" customHeight="1">
      <c r="A26"/>
      <c r="C26"/>
    </row>
    <row r="27" spans="1:4" ht="18.75" customHeight="1">
      <c r="A27"/>
      <c r="C27"/>
    </row>
  </sheetData>
  <phoneticPr fontId="43" type="noConversion"/>
  <printOptions horizontalCentered="1"/>
  <pageMargins left="0.5" right="0.25" top="1" bottom="1" header="0.5" footer="0.5"/>
  <pageSetup orientation="portrait" r:id="rId1"/>
  <headerFooter alignWithMargins="0">
    <oddFooter>&amp;L&amp;Z&amp;F, &amp;A&amp;R&amp;D,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8.75" customHeight="1"/>
  <cols>
    <col min="1" max="1" width="47.42578125" style="3" customWidth="1"/>
    <col min="2" max="2" width="15.5703125" style="4" bestFit="1" customWidth="1"/>
    <col min="3" max="3" width="14.140625" style="5" customWidth="1"/>
    <col min="4" max="16384" width="9.140625" style="1"/>
  </cols>
  <sheetData>
    <row r="1" spans="1:3" s="2" customFormat="1" ht="18.75" customHeight="1">
      <c r="A1" s="68" t="s">
        <v>199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2" customFormat="1" ht="18.75" customHeight="1">
      <c r="A4" s="33"/>
      <c r="B4" s="34"/>
      <c r="C4" s="35"/>
    </row>
    <row r="5" spans="1:3" s="2" customFormat="1" ht="18.75" customHeight="1">
      <c r="A5" s="33" t="s">
        <v>115</v>
      </c>
      <c r="B5" s="34">
        <v>750</v>
      </c>
      <c r="C5" s="35">
        <v>500</v>
      </c>
    </row>
    <row r="6" spans="1:3" s="2" customFormat="1" ht="18.75" customHeight="1">
      <c r="A6" s="33" t="s">
        <v>117</v>
      </c>
      <c r="B6" s="34">
        <v>1500</v>
      </c>
      <c r="C6" s="35">
        <v>1500</v>
      </c>
    </row>
    <row r="7" spans="1:3" s="2" customFormat="1" ht="18.75" customHeight="1">
      <c r="A7" s="33" t="s">
        <v>119</v>
      </c>
      <c r="B7" s="34">
        <v>400</v>
      </c>
      <c r="C7" s="35">
        <v>600</v>
      </c>
    </row>
    <row r="8" spans="1:3" s="2" customFormat="1" ht="18.75" customHeight="1">
      <c r="A8" s="70" t="s">
        <v>271</v>
      </c>
      <c r="B8" s="93">
        <v>815</v>
      </c>
      <c r="C8" s="35">
        <v>0</v>
      </c>
    </row>
    <row r="9" spans="1:3" s="2" customFormat="1" ht="18.75" customHeight="1">
      <c r="A9" s="37" t="s">
        <v>64</v>
      </c>
      <c r="B9" s="289">
        <v>3095</v>
      </c>
      <c r="C9" s="35">
        <v>6600</v>
      </c>
    </row>
    <row r="10" spans="1:3" s="2" customFormat="1" ht="18.75" customHeight="1">
      <c r="A10" s="33" t="s">
        <v>116</v>
      </c>
      <c r="B10" s="34">
        <v>550</v>
      </c>
      <c r="C10" s="35">
        <v>550</v>
      </c>
    </row>
    <row r="11" spans="1:3" ht="18.75" customHeight="1">
      <c r="A11" s="33" t="s">
        <v>114</v>
      </c>
      <c r="B11" s="34">
        <v>250</v>
      </c>
      <c r="C11" s="35">
        <v>200</v>
      </c>
    </row>
    <row r="12" spans="1:3" ht="18.75" customHeight="1">
      <c r="A12" s="33" t="s">
        <v>121</v>
      </c>
      <c r="B12" s="34">
        <v>2500</v>
      </c>
      <c r="C12" s="35">
        <v>2500</v>
      </c>
    </row>
    <row r="13" spans="1:3" ht="18.75" customHeight="1">
      <c r="A13" s="33" t="s">
        <v>497</v>
      </c>
      <c r="B13" s="34">
        <v>205</v>
      </c>
      <c r="C13" s="35">
        <v>200</v>
      </c>
    </row>
    <row r="14" spans="1:3" ht="18.75" customHeight="1">
      <c r="A14" s="33" t="s">
        <v>118</v>
      </c>
      <c r="B14" s="34">
        <v>1100</v>
      </c>
      <c r="C14" s="35">
        <v>1000</v>
      </c>
    </row>
    <row r="15" spans="1:3" ht="18.75" customHeight="1">
      <c r="A15" s="37" t="s">
        <v>55</v>
      </c>
      <c r="B15" s="289" t="s">
        <v>234</v>
      </c>
      <c r="C15" s="35">
        <v>0</v>
      </c>
    </row>
    <row r="16" spans="1:3" ht="18.75" customHeight="1">
      <c r="A16" s="33" t="s">
        <v>113</v>
      </c>
      <c r="B16" s="34" t="s">
        <v>235</v>
      </c>
      <c r="C16" s="35">
        <v>0</v>
      </c>
    </row>
    <row r="17" spans="1:3" s="2" customFormat="1" ht="18.75" customHeight="1">
      <c r="A17" s="70" t="s">
        <v>54</v>
      </c>
      <c r="B17" s="93">
        <v>0</v>
      </c>
      <c r="C17" s="35">
        <v>0</v>
      </c>
    </row>
    <row r="18" spans="1:3" ht="18.75" customHeight="1">
      <c r="A18" s="42"/>
      <c r="B18" s="34"/>
      <c r="C18" s="35"/>
    </row>
    <row r="19" spans="1:3" ht="18.75" customHeight="1">
      <c r="A19" s="42"/>
      <c r="B19" s="34"/>
      <c r="C19" s="35"/>
    </row>
    <row r="20" spans="1:3" ht="18.75" customHeight="1">
      <c r="A20" s="42"/>
      <c r="B20" s="34"/>
      <c r="C20" s="35"/>
    </row>
    <row r="21" spans="1:3" ht="18.75" customHeight="1">
      <c r="A21" s="43" t="s">
        <v>15</v>
      </c>
      <c r="B21" s="280">
        <f>SUM(B4:B20)</f>
        <v>11165</v>
      </c>
      <c r="C21" s="183">
        <f>SUM(C4:C20)</f>
        <v>13650</v>
      </c>
    </row>
  </sheetData>
  <phoneticPr fontId="43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1" style="3" customWidth="1"/>
    <col min="2" max="2" width="9.7109375" bestFit="1" customWidth="1"/>
    <col min="3" max="3" width="15.5703125" style="4" bestFit="1" customWidth="1"/>
    <col min="4" max="4" width="14.140625" style="5" customWidth="1"/>
    <col min="5" max="16384" width="9.140625" style="1"/>
  </cols>
  <sheetData>
    <row r="1" spans="1:4" s="2" customFormat="1" ht="18.75" customHeight="1">
      <c r="A1" s="68" t="s">
        <v>201</v>
      </c>
      <c r="B1" s="80"/>
      <c r="C1" s="244"/>
      <c r="D1" s="81"/>
    </row>
    <row r="2" spans="1:4" ht="18.75" customHeight="1">
      <c r="A2" s="42"/>
      <c r="B2" s="47"/>
      <c r="C2" s="245"/>
      <c r="D2" s="35"/>
    </row>
    <row r="3" spans="1:4" s="2" customFormat="1" ht="18.75" customHeight="1">
      <c r="A3" s="29" t="s">
        <v>17</v>
      </c>
      <c r="B3" s="85"/>
      <c r="C3" s="246">
        <v>2006</v>
      </c>
      <c r="D3" s="30">
        <v>2007</v>
      </c>
    </row>
    <row r="4" spans="1:4" s="9" customFormat="1" ht="18.75" customHeight="1">
      <c r="A4" s="140"/>
      <c r="B4" s="201"/>
      <c r="C4" s="256"/>
      <c r="D4" s="259"/>
    </row>
    <row r="5" spans="1:4" s="9" customFormat="1" ht="18.75" customHeight="1">
      <c r="A5" s="141" t="s">
        <v>251</v>
      </c>
      <c r="B5" s="201"/>
      <c r="C5" s="257">
        <v>3300</v>
      </c>
      <c r="D5" s="118">
        <v>3500</v>
      </c>
    </row>
    <row r="6" spans="1:4" s="9" customFormat="1" ht="18.75" customHeight="1">
      <c r="A6" s="116" t="s">
        <v>252</v>
      </c>
      <c r="B6" s="201"/>
      <c r="C6" s="257">
        <v>1500</v>
      </c>
      <c r="D6" s="118"/>
    </row>
    <row r="7" spans="1:4" s="9" customFormat="1" ht="18.75" customHeight="1">
      <c r="A7" s="116" t="s">
        <v>254</v>
      </c>
      <c r="B7" s="201"/>
      <c r="C7" s="257">
        <v>5000</v>
      </c>
      <c r="D7" s="118">
        <v>5000</v>
      </c>
    </row>
    <row r="8" spans="1:4" s="9" customFormat="1" ht="18.75" customHeight="1">
      <c r="A8" s="116" t="s">
        <v>186</v>
      </c>
      <c r="B8" s="201"/>
      <c r="C8" s="257" t="s">
        <v>253</v>
      </c>
      <c r="D8" s="118"/>
    </row>
    <row r="9" spans="1:4" s="13" customFormat="1" ht="18.75" customHeight="1">
      <c r="A9" s="116" t="s">
        <v>63</v>
      </c>
      <c r="B9" s="202"/>
      <c r="C9" s="257">
        <v>200</v>
      </c>
      <c r="D9" s="242">
        <v>400</v>
      </c>
    </row>
    <row r="10" spans="1:4" ht="18.75" customHeight="1">
      <c r="A10" s="142" t="s">
        <v>498</v>
      </c>
      <c r="B10" s="47"/>
      <c r="C10" s="258">
        <v>0</v>
      </c>
      <c r="D10" s="118">
        <v>200</v>
      </c>
    </row>
    <row r="11" spans="1:4" ht="18.75" customHeight="1">
      <c r="A11" s="174" t="s">
        <v>772</v>
      </c>
      <c r="B11" s="47"/>
      <c r="C11" s="245"/>
      <c r="D11" s="41">
        <v>920</v>
      </c>
    </row>
    <row r="12" spans="1:4" ht="18.75" customHeight="1">
      <c r="A12" s="33" t="s">
        <v>773</v>
      </c>
      <c r="B12" s="47"/>
      <c r="C12" s="245"/>
      <c r="D12" s="41">
        <v>700</v>
      </c>
    </row>
    <row r="13" spans="1:4" ht="18.75" customHeight="1">
      <c r="A13" s="33" t="s">
        <v>955</v>
      </c>
      <c r="B13" s="58"/>
      <c r="C13" s="245"/>
      <c r="D13" s="41">
        <v>-2000</v>
      </c>
    </row>
    <row r="14" spans="1:4" ht="18.75" customHeight="1">
      <c r="A14" s="829"/>
      <c r="B14" s="830"/>
      <c r="C14" s="789"/>
      <c r="D14" s="831"/>
    </row>
    <row r="15" spans="1:4" s="2" customFormat="1" ht="18.75" customHeight="1">
      <c r="A15" s="43" t="s">
        <v>15</v>
      </c>
      <c r="B15" s="203"/>
      <c r="C15" s="248">
        <f>SUM(C4:C13)</f>
        <v>10000</v>
      </c>
      <c r="D15" s="183">
        <f>SUM(D4:D13)</f>
        <v>8720</v>
      </c>
    </row>
    <row r="17" spans="1:2" ht="18.75" customHeight="1">
      <c r="A17" s="506" t="s">
        <v>499</v>
      </c>
      <c r="B17" s="260">
        <v>1000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RowHeight="18.75" customHeight="1"/>
  <cols>
    <col min="1" max="1" width="50.42578125" style="3" customWidth="1"/>
    <col min="2" max="2" width="13.42578125" style="4" customWidth="1"/>
    <col min="3" max="3" width="14.140625" style="5" customWidth="1"/>
    <col min="4" max="16384" width="9.140625" style="1"/>
  </cols>
  <sheetData>
    <row r="1" spans="1:3" s="2" customFormat="1" ht="18.75" customHeight="1">
      <c r="A1" s="68" t="s">
        <v>187</v>
      </c>
      <c r="B1" s="244"/>
      <c r="C1" s="81"/>
    </row>
    <row r="2" spans="1:3" ht="18.75" customHeight="1">
      <c r="A2" s="42"/>
      <c r="B2" s="245"/>
      <c r="C2" s="35"/>
    </row>
    <row r="3" spans="1:3" s="2" customFormat="1" ht="18.75" customHeight="1">
      <c r="A3" s="29" t="s">
        <v>17</v>
      </c>
      <c r="B3" s="246">
        <v>2006</v>
      </c>
      <c r="C3" s="30">
        <v>2007</v>
      </c>
    </row>
    <row r="4" spans="1:3" s="9" customFormat="1" ht="18.75" customHeight="1">
      <c r="A4" s="31"/>
      <c r="B4" s="247"/>
      <c r="C4" s="32"/>
    </row>
    <row r="5" spans="1:3" s="2" customFormat="1" ht="18.75" customHeight="1">
      <c r="A5" s="40"/>
      <c r="B5" s="245"/>
      <c r="C5" s="41"/>
    </row>
    <row r="6" spans="1:3" s="2" customFormat="1" ht="18.75" customHeight="1">
      <c r="A6" s="33"/>
      <c r="B6" s="245"/>
      <c r="C6" s="41"/>
    </row>
    <row r="7" spans="1:3" s="2" customFormat="1" ht="18.75" customHeight="1">
      <c r="A7" s="33"/>
      <c r="B7" s="245"/>
      <c r="C7" s="41"/>
    </row>
    <row r="8" spans="1:3" s="2" customFormat="1" ht="18.75" customHeight="1">
      <c r="A8" s="33" t="s">
        <v>439</v>
      </c>
      <c r="B8" s="245"/>
      <c r="C8" s="41">
        <v>1000</v>
      </c>
    </row>
    <row r="9" spans="1:3" s="2" customFormat="1" ht="18.75" customHeight="1">
      <c r="A9" s="33" t="s">
        <v>440</v>
      </c>
      <c r="B9" s="245">
        <v>150</v>
      </c>
      <c r="C9" s="41"/>
    </row>
    <row r="10" spans="1:3" s="2" customFormat="1" ht="18.75" customHeight="1">
      <c r="A10" s="33" t="s">
        <v>438</v>
      </c>
      <c r="B10" s="245">
        <v>125</v>
      </c>
      <c r="C10" s="41">
        <v>125</v>
      </c>
    </row>
    <row r="11" spans="1:3" s="2" customFormat="1" ht="18.75" customHeight="1">
      <c r="A11" s="33" t="s">
        <v>110</v>
      </c>
      <c r="B11" s="245">
        <v>100</v>
      </c>
      <c r="C11" s="41"/>
    </row>
    <row r="12" spans="1:3" s="2" customFormat="1" ht="18.75" customHeight="1">
      <c r="A12" s="33" t="s">
        <v>111</v>
      </c>
      <c r="B12" s="245">
        <v>50</v>
      </c>
      <c r="C12" s="41">
        <v>50</v>
      </c>
    </row>
    <row r="13" spans="1:3" s="2" customFormat="1" ht="18.75" customHeight="1">
      <c r="A13" s="33"/>
      <c r="B13" s="245"/>
      <c r="C13" s="41"/>
    </row>
    <row r="14" spans="1:3" ht="18.75" customHeight="1">
      <c r="A14" s="33"/>
      <c r="B14" s="245"/>
      <c r="C14" s="41"/>
    </row>
    <row r="15" spans="1:3" ht="18.75" customHeight="1">
      <c r="A15" s="42"/>
      <c r="B15" s="245"/>
      <c r="C15" s="41"/>
    </row>
    <row r="16" spans="1:3" ht="18.75" customHeight="1">
      <c r="A16" s="42"/>
      <c r="B16" s="245"/>
      <c r="C16" s="41"/>
    </row>
    <row r="17" spans="1:3" s="2" customFormat="1" ht="18.75" customHeight="1">
      <c r="A17" s="43" t="s">
        <v>15</v>
      </c>
      <c r="B17" s="248">
        <f>SUM(B4:B16)</f>
        <v>425</v>
      </c>
      <c r="C17" s="90">
        <f>SUM(C4:C16)</f>
        <v>1175</v>
      </c>
    </row>
    <row r="19" spans="1:3" ht="18.75" customHeight="1">
      <c r="A19" s="486" t="s">
        <v>348</v>
      </c>
      <c r="B19" s="487"/>
      <c r="C19" s="488"/>
    </row>
    <row r="20" spans="1:3" ht="18.75" customHeight="1">
      <c r="A20" s="486" t="s">
        <v>463</v>
      </c>
      <c r="B20" s="487"/>
      <c r="C20" s="488"/>
    </row>
    <row r="21" spans="1:3" ht="18.75" customHeight="1">
      <c r="A21" s="20" t="s">
        <v>473</v>
      </c>
    </row>
    <row r="22" spans="1:3" ht="18.75" customHeight="1">
      <c r="A22" s="20" t="s">
        <v>462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ySplit="1" topLeftCell="A22" activePane="bottomLeft" state="frozen"/>
      <selection pane="bottomLeft" activeCell="F27" sqref="F27"/>
    </sheetView>
  </sheetViews>
  <sheetFormatPr defaultRowHeight="12.75"/>
  <cols>
    <col min="1" max="1" width="4.7109375" style="375" customWidth="1"/>
    <col min="2" max="2" width="27.42578125" customWidth="1"/>
    <col min="3" max="3" width="13.140625" customWidth="1"/>
    <col min="4" max="4" width="10.7109375" customWidth="1"/>
    <col min="5" max="5" width="8.5703125" customWidth="1"/>
    <col min="6" max="6" width="12.140625" customWidth="1"/>
    <col min="7" max="7" width="14.140625" customWidth="1"/>
  </cols>
  <sheetData>
    <row r="1" spans="1:7" ht="21" customHeight="1" thickBot="1">
      <c r="A1" s="394"/>
      <c r="B1" s="395" t="s">
        <v>0</v>
      </c>
      <c r="C1" s="613" t="s">
        <v>870</v>
      </c>
      <c r="D1" s="614" t="s">
        <v>884</v>
      </c>
      <c r="E1" s="614" t="s">
        <v>887</v>
      </c>
      <c r="F1" s="592" t="s">
        <v>886</v>
      </c>
      <c r="G1" s="583" t="s">
        <v>885</v>
      </c>
    </row>
    <row r="2" spans="1:7" ht="12.6" customHeight="1">
      <c r="A2" s="392">
        <v>407</v>
      </c>
      <c r="B2" s="393" t="s">
        <v>355</v>
      </c>
      <c r="C2" s="396">
        <v>70805</v>
      </c>
      <c r="D2" s="396"/>
      <c r="E2" s="396"/>
      <c r="F2" s="396">
        <v>29195</v>
      </c>
      <c r="G2" s="396">
        <f>C2+D2+E2+F2</f>
        <v>100000</v>
      </c>
    </row>
    <row r="3" spans="1:7" ht="12.6" customHeight="1">
      <c r="A3" s="376">
        <v>410</v>
      </c>
      <c r="B3" s="58" t="s">
        <v>354</v>
      </c>
      <c r="C3" s="397">
        <v>1555000</v>
      </c>
      <c r="D3" s="397"/>
      <c r="E3" s="397"/>
      <c r="F3" s="396">
        <v>32685</v>
      </c>
      <c r="G3" s="396">
        <f t="shared" ref="G3:G13" si="0">C3+D3+E3+F3</f>
        <v>1587685</v>
      </c>
    </row>
    <row r="4" spans="1:7" ht="12.6" customHeight="1">
      <c r="A4" s="376">
        <v>415</v>
      </c>
      <c r="B4" s="58" t="s">
        <v>830</v>
      </c>
      <c r="C4" s="397">
        <v>1326000</v>
      </c>
      <c r="D4" s="397"/>
      <c r="E4" s="397"/>
      <c r="F4" s="396"/>
      <c r="G4" s="396">
        <f t="shared" si="0"/>
        <v>1326000</v>
      </c>
    </row>
    <row r="5" spans="1:7" ht="12.6" customHeight="1">
      <c r="A5" s="376">
        <v>420</v>
      </c>
      <c r="B5" s="272" t="s">
        <v>358</v>
      </c>
      <c r="C5" s="398">
        <v>15000</v>
      </c>
      <c r="D5" s="398"/>
      <c r="E5" s="398"/>
      <c r="F5" s="408"/>
      <c r="G5" s="396">
        <f t="shared" si="0"/>
        <v>15000</v>
      </c>
    </row>
    <row r="6" spans="1:7" ht="12.6" customHeight="1">
      <c r="A6" s="377">
        <v>435</v>
      </c>
      <c r="B6" s="272" t="s">
        <v>357</v>
      </c>
      <c r="C6" s="398">
        <v>2200</v>
      </c>
      <c r="D6" s="398"/>
      <c r="E6" s="398"/>
      <c r="F6" s="408"/>
      <c r="G6" s="396">
        <f t="shared" si="0"/>
        <v>2200</v>
      </c>
    </row>
    <row r="7" spans="1:7" ht="12.6" customHeight="1">
      <c r="A7" s="377">
        <v>460</v>
      </c>
      <c r="B7" s="272" t="s">
        <v>356</v>
      </c>
      <c r="C7" s="398">
        <v>2000</v>
      </c>
      <c r="D7" s="398"/>
      <c r="E7" s="398"/>
      <c r="F7" s="408"/>
      <c r="G7" s="396">
        <f t="shared" si="0"/>
        <v>2000</v>
      </c>
    </row>
    <row r="8" spans="1:7" ht="12.6" customHeight="1">
      <c r="A8" s="377">
        <v>470</v>
      </c>
      <c r="B8" s="272" t="s">
        <v>352</v>
      </c>
      <c r="C8" s="398">
        <v>55000</v>
      </c>
      <c r="D8" s="398"/>
      <c r="E8" s="398"/>
      <c r="F8" s="408">
        <v>17000</v>
      </c>
      <c r="G8" s="396">
        <f t="shared" si="0"/>
        <v>72000</v>
      </c>
    </row>
    <row r="9" spans="1:7" ht="12.6" customHeight="1">
      <c r="A9" s="377">
        <v>475</v>
      </c>
      <c r="B9" s="272" t="s">
        <v>350</v>
      </c>
      <c r="C9" s="398">
        <v>1500</v>
      </c>
      <c r="D9" s="398"/>
      <c r="E9" s="398"/>
      <c r="F9" s="408">
        <v>300000</v>
      </c>
      <c r="G9" s="396">
        <f t="shared" si="0"/>
        <v>301500</v>
      </c>
    </row>
    <row r="10" spans="1:7" ht="12.6" customHeight="1">
      <c r="A10" s="377">
        <v>480</v>
      </c>
      <c r="B10" s="95" t="s">
        <v>353</v>
      </c>
      <c r="C10" s="397">
        <v>10000</v>
      </c>
      <c r="D10" s="397"/>
      <c r="E10" s="397"/>
      <c r="F10" s="396"/>
      <c r="G10" s="396">
        <f t="shared" si="0"/>
        <v>10000</v>
      </c>
    </row>
    <row r="11" spans="1:7" ht="12.6" customHeight="1">
      <c r="A11" s="377">
        <v>485</v>
      </c>
      <c r="B11" s="95" t="s">
        <v>888</v>
      </c>
      <c r="C11" s="397">
        <v>0</v>
      </c>
      <c r="D11" s="397"/>
      <c r="E11" s="397"/>
      <c r="F11" s="396">
        <v>18775</v>
      </c>
      <c r="G11" s="396">
        <f t="shared" si="0"/>
        <v>18775</v>
      </c>
    </row>
    <row r="12" spans="1:7" ht="12.6" customHeight="1">
      <c r="A12" s="377">
        <v>495</v>
      </c>
      <c r="B12" s="608" t="s">
        <v>829</v>
      </c>
      <c r="C12" s="398">
        <v>99355</v>
      </c>
      <c r="D12" s="398"/>
      <c r="E12" s="398"/>
      <c r="F12" s="408">
        <v>-3250</v>
      </c>
      <c r="G12" s="396">
        <f t="shared" si="0"/>
        <v>96105</v>
      </c>
    </row>
    <row r="13" spans="1:7" ht="12.6" customHeight="1">
      <c r="A13" s="378">
        <v>499</v>
      </c>
      <c r="B13" s="379" t="s">
        <v>351</v>
      </c>
      <c r="C13" s="399">
        <v>135000</v>
      </c>
      <c r="D13" s="399"/>
      <c r="E13" s="399"/>
      <c r="F13" s="589">
        <v>-125000</v>
      </c>
      <c r="G13" s="396">
        <f t="shared" si="0"/>
        <v>10000</v>
      </c>
    </row>
    <row r="14" spans="1:7" ht="12" customHeight="1">
      <c r="A14" s="380"/>
      <c r="B14" s="381" t="s">
        <v>1</v>
      </c>
      <c r="C14" s="400">
        <f>SUM(C2:C13)</f>
        <v>3271860</v>
      </c>
      <c r="D14" s="400">
        <f>SUM(D2:D13)</f>
        <v>0</v>
      </c>
      <c r="E14" s="400">
        <f>SUM(E2:E13)</f>
        <v>0</v>
      </c>
      <c r="F14" s="400">
        <f>SUM(F2:F13)</f>
        <v>269405</v>
      </c>
      <c r="G14" s="400">
        <f>SUM(G2:G13)</f>
        <v>3541265</v>
      </c>
    </row>
    <row r="15" spans="1:7" ht="9" customHeight="1" thickBot="1">
      <c r="A15" s="410" t="s">
        <v>101</v>
      </c>
      <c r="B15" s="411" t="s">
        <v>359</v>
      </c>
      <c r="C15" s="412"/>
      <c r="D15" s="412"/>
      <c r="E15" s="412"/>
      <c r="F15" s="412"/>
      <c r="G15" s="412"/>
    </row>
    <row r="16" spans="1:7" ht="12.6" customHeight="1">
      <c r="A16" s="382">
        <v>501</v>
      </c>
      <c r="B16" s="609" t="s">
        <v>170</v>
      </c>
      <c r="C16" s="401">
        <v>12546</v>
      </c>
      <c r="D16" s="401"/>
      <c r="E16" s="401"/>
      <c r="F16" s="401">
        <v>434</v>
      </c>
      <c r="G16" s="396">
        <f t="shared" ref="G16:G61" si="1">C16+D16+E16+F16</f>
        <v>12980</v>
      </c>
    </row>
    <row r="17" spans="1:7" ht="12.6" customHeight="1">
      <c r="A17" s="369">
        <v>502</v>
      </c>
      <c r="B17" s="95" t="s">
        <v>92</v>
      </c>
      <c r="C17" s="402">
        <v>26600</v>
      </c>
      <c r="D17" s="402"/>
      <c r="E17" s="402">
        <v>6000</v>
      </c>
      <c r="F17" s="401"/>
      <c r="G17" s="396">
        <f t="shared" si="1"/>
        <v>32600</v>
      </c>
    </row>
    <row r="18" spans="1:7" ht="12.6" customHeight="1">
      <c r="A18" s="370">
        <v>503</v>
      </c>
      <c r="B18" s="367" t="s">
        <v>14</v>
      </c>
      <c r="C18" s="403">
        <v>15580</v>
      </c>
      <c r="D18" s="403"/>
      <c r="E18" s="403"/>
      <c r="F18" s="593"/>
      <c r="G18" s="396">
        <f t="shared" si="1"/>
        <v>15580</v>
      </c>
    </row>
    <row r="19" spans="1:7" ht="12.6" customHeight="1">
      <c r="A19" s="384">
        <v>601</v>
      </c>
      <c r="B19" s="385" t="s">
        <v>322</v>
      </c>
      <c r="C19" s="404">
        <v>495309</v>
      </c>
      <c r="D19" s="404"/>
      <c r="E19" s="404"/>
      <c r="F19" s="585">
        <v>-372953.19</v>
      </c>
      <c r="G19" s="396">
        <f t="shared" si="1"/>
        <v>122355.81</v>
      </c>
    </row>
    <row r="20" spans="1:7" ht="12.6" customHeight="1">
      <c r="A20" s="369">
        <v>602</v>
      </c>
      <c r="B20" s="94" t="s">
        <v>3</v>
      </c>
      <c r="C20" s="405">
        <v>5500</v>
      </c>
      <c r="D20" s="405"/>
      <c r="E20" s="405"/>
      <c r="F20" s="601"/>
      <c r="G20" s="396">
        <f t="shared" si="1"/>
        <v>5500</v>
      </c>
    </row>
    <row r="21" spans="1:7" ht="12.6" customHeight="1">
      <c r="A21" s="369">
        <v>603</v>
      </c>
      <c r="B21" s="94" t="s">
        <v>216</v>
      </c>
      <c r="C21" s="398">
        <v>67719</v>
      </c>
      <c r="D21" s="398">
        <v>29114.92</v>
      </c>
      <c r="E21" s="398"/>
      <c r="F21" s="602">
        <v>5700</v>
      </c>
      <c r="G21" s="396">
        <f t="shared" si="1"/>
        <v>102533.92</v>
      </c>
    </row>
    <row r="22" spans="1:7" ht="12.6" customHeight="1">
      <c r="A22" s="371">
        <v>604</v>
      </c>
      <c r="B22" s="95" t="s">
        <v>2</v>
      </c>
      <c r="C22" s="398">
        <v>24000</v>
      </c>
      <c r="D22" s="398"/>
      <c r="E22" s="398"/>
      <c r="F22" s="602"/>
      <c r="G22" s="396">
        <f t="shared" si="1"/>
        <v>24000</v>
      </c>
    </row>
    <row r="23" spans="1:7" ht="12.6" customHeight="1">
      <c r="A23" s="369">
        <v>605</v>
      </c>
      <c r="B23" s="96" t="s">
        <v>122</v>
      </c>
      <c r="C23" s="398">
        <v>8535</v>
      </c>
      <c r="D23" s="398"/>
      <c r="E23" s="398"/>
      <c r="F23" s="602"/>
      <c r="G23" s="396">
        <f t="shared" si="1"/>
        <v>8535</v>
      </c>
    </row>
    <row r="24" spans="1:7" ht="12.6" customHeight="1">
      <c r="A24" s="369">
        <v>606</v>
      </c>
      <c r="B24" s="96" t="s">
        <v>104</v>
      </c>
      <c r="C24" s="398">
        <v>27732</v>
      </c>
      <c r="D24" s="398"/>
      <c r="E24" s="398"/>
      <c r="F24" s="602"/>
      <c r="G24" s="396">
        <f t="shared" si="1"/>
        <v>27732</v>
      </c>
    </row>
    <row r="25" spans="1:7" ht="12.6" customHeight="1">
      <c r="A25" s="369">
        <v>607</v>
      </c>
      <c r="B25" s="94" t="s">
        <v>105</v>
      </c>
      <c r="C25" s="398">
        <v>20000</v>
      </c>
      <c r="D25" s="398"/>
      <c r="E25" s="398"/>
      <c r="F25" s="602"/>
      <c r="G25" s="396">
        <f t="shared" si="1"/>
        <v>20000</v>
      </c>
    </row>
    <row r="26" spans="1:7" ht="12.6" customHeight="1">
      <c r="A26" s="369">
        <v>608</v>
      </c>
      <c r="B26" s="94" t="s">
        <v>217</v>
      </c>
      <c r="C26" s="398">
        <v>49500</v>
      </c>
      <c r="D26" s="398"/>
      <c r="E26" s="398"/>
      <c r="F26" s="602"/>
      <c r="G26" s="396">
        <f t="shared" si="1"/>
        <v>49500</v>
      </c>
    </row>
    <row r="27" spans="1:7" ht="12.6" customHeight="1">
      <c r="A27" s="369">
        <v>609</v>
      </c>
      <c r="B27" s="94" t="s">
        <v>87</v>
      </c>
      <c r="C27" s="398">
        <v>69229</v>
      </c>
      <c r="D27" s="398">
        <v>3996</v>
      </c>
      <c r="E27" s="398"/>
      <c r="F27" s="602"/>
      <c r="G27" s="396">
        <f t="shared" si="1"/>
        <v>73225</v>
      </c>
    </row>
    <row r="28" spans="1:7" ht="12.6" customHeight="1">
      <c r="A28" s="369">
        <v>610</v>
      </c>
      <c r="B28" s="94" t="s">
        <v>13</v>
      </c>
      <c r="C28" s="398">
        <v>5662</v>
      </c>
      <c r="D28" s="398"/>
      <c r="E28" s="398"/>
      <c r="F28" s="602"/>
      <c r="G28" s="396">
        <f t="shared" si="1"/>
        <v>5662</v>
      </c>
    </row>
    <row r="29" spans="1:7" ht="12.6" customHeight="1">
      <c r="A29" s="369">
        <v>611</v>
      </c>
      <c r="B29" s="94" t="s">
        <v>7</v>
      </c>
      <c r="C29" s="398">
        <v>4479</v>
      </c>
      <c r="D29" s="398"/>
      <c r="E29" s="398"/>
      <c r="F29" s="602"/>
      <c r="G29" s="396">
        <f t="shared" si="1"/>
        <v>4479</v>
      </c>
    </row>
    <row r="30" spans="1:7" ht="12.6" customHeight="1">
      <c r="A30" s="369">
        <v>612</v>
      </c>
      <c r="B30" s="94" t="s">
        <v>99</v>
      </c>
      <c r="C30" s="398">
        <v>970</v>
      </c>
      <c r="D30" s="398"/>
      <c r="E30" s="398"/>
      <c r="F30" s="602">
        <v>2990</v>
      </c>
      <c r="G30" s="396">
        <f t="shared" si="1"/>
        <v>3960</v>
      </c>
    </row>
    <row r="31" spans="1:7" ht="12.6" customHeight="1">
      <c r="A31" s="387">
        <v>613</v>
      </c>
      <c r="B31" s="388" t="s">
        <v>360</v>
      </c>
      <c r="C31" s="399">
        <v>19463</v>
      </c>
      <c r="D31" s="399"/>
      <c r="E31" s="399"/>
      <c r="F31" s="600">
        <v>-2600</v>
      </c>
      <c r="G31" s="396">
        <f t="shared" si="1"/>
        <v>16863</v>
      </c>
    </row>
    <row r="32" spans="1:7" ht="12.6" customHeight="1">
      <c r="A32" s="382">
        <v>631</v>
      </c>
      <c r="B32" s="383" t="s">
        <v>6</v>
      </c>
      <c r="C32" s="408">
        <v>6170</v>
      </c>
      <c r="D32" s="408"/>
      <c r="E32" s="408"/>
      <c r="F32" s="408">
        <v>8000</v>
      </c>
      <c r="G32" s="396">
        <f t="shared" si="1"/>
        <v>14170</v>
      </c>
    </row>
    <row r="33" spans="1:7" ht="12.6" customHeight="1">
      <c r="A33" s="369">
        <v>632</v>
      </c>
      <c r="B33" s="95" t="s">
        <v>129</v>
      </c>
      <c r="C33" s="397">
        <v>23400</v>
      </c>
      <c r="D33" s="397"/>
      <c r="E33" s="397"/>
      <c r="F33" s="396"/>
      <c r="G33" s="396">
        <f t="shared" si="1"/>
        <v>23400</v>
      </c>
    </row>
    <row r="34" spans="1:7" ht="12.6" customHeight="1">
      <c r="A34" s="369">
        <v>633</v>
      </c>
      <c r="B34" s="94" t="s">
        <v>90</v>
      </c>
      <c r="C34" s="398">
        <v>18075</v>
      </c>
      <c r="D34" s="398"/>
      <c r="E34" s="398"/>
      <c r="F34" s="408">
        <v>300</v>
      </c>
      <c r="G34" s="396">
        <f t="shared" si="1"/>
        <v>18375</v>
      </c>
    </row>
    <row r="35" spans="1:7" ht="12.6" customHeight="1">
      <c r="A35" s="370">
        <v>634</v>
      </c>
      <c r="B35" s="235" t="s">
        <v>223</v>
      </c>
      <c r="C35" s="406">
        <v>49461</v>
      </c>
      <c r="D35" s="406"/>
      <c r="E35" s="406"/>
      <c r="F35" s="589"/>
      <c r="G35" s="396">
        <f t="shared" si="1"/>
        <v>49461</v>
      </c>
    </row>
    <row r="36" spans="1:7" ht="12.6" customHeight="1">
      <c r="A36" s="386">
        <v>641</v>
      </c>
      <c r="B36" s="610" t="s">
        <v>89</v>
      </c>
      <c r="C36" s="407">
        <v>447256</v>
      </c>
      <c r="D36" s="407"/>
      <c r="E36" s="407"/>
      <c r="F36" s="599">
        <v>4625</v>
      </c>
      <c r="G36" s="396">
        <f t="shared" si="1"/>
        <v>451881</v>
      </c>
    </row>
    <row r="37" spans="1:7" ht="12.6" customHeight="1">
      <c r="A37" s="369">
        <v>642</v>
      </c>
      <c r="B37" s="94" t="s">
        <v>9</v>
      </c>
      <c r="C37" s="398">
        <v>1581330</v>
      </c>
      <c r="D37" s="398"/>
      <c r="E37" s="398"/>
      <c r="F37" s="602">
        <v>-16360</v>
      </c>
      <c r="G37" s="396">
        <f t="shared" si="1"/>
        <v>1564970</v>
      </c>
    </row>
    <row r="38" spans="1:7" ht="12.6" customHeight="1">
      <c r="A38" s="369">
        <v>643</v>
      </c>
      <c r="B38" s="611" t="s">
        <v>135</v>
      </c>
      <c r="C38" s="398">
        <v>4200</v>
      </c>
      <c r="D38" s="398"/>
      <c r="E38" s="398"/>
      <c r="F38" s="602">
        <v>1140</v>
      </c>
      <c r="G38" s="396">
        <f t="shared" si="1"/>
        <v>5340</v>
      </c>
    </row>
    <row r="39" spans="1:7" ht="12.6" customHeight="1">
      <c r="A39" s="369">
        <v>644</v>
      </c>
      <c r="B39" s="612" t="s">
        <v>95</v>
      </c>
      <c r="C39" s="398">
        <v>5852</v>
      </c>
      <c r="D39" s="398"/>
      <c r="E39" s="398"/>
      <c r="F39" s="602"/>
      <c r="G39" s="396">
        <f t="shared" si="1"/>
        <v>5852</v>
      </c>
    </row>
    <row r="40" spans="1:7" ht="11.25" customHeight="1">
      <c r="A40" s="387">
        <v>645</v>
      </c>
      <c r="B40" s="388" t="s">
        <v>817</v>
      </c>
      <c r="C40" s="399">
        <v>1475</v>
      </c>
      <c r="D40" s="399"/>
      <c r="E40" s="399"/>
      <c r="F40" s="600"/>
      <c r="G40" s="396">
        <f t="shared" si="1"/>
        <v>1475</v>
      </c>
    </row>
    <row r="41" spans="1:7" ht="12.6" customHeight="1">
      <c r="A41" s="382">
        <v>651</v>
      </c>
      <c r="B41" s="609" t="s">
        <v>88</v>
      </c>
      <c r="C41" s="408">
        <v>33950</v>
      </c>
      <c r="D41" s="408"/>
      <c r="E41" s="408"/>
      <c r="F41" s="408"/>
      <c r="G41" s="396">
        <f t="shared" si="1"/>
        <v>33950</v>
      </c>
    </row>
    <row r="42" spans="1:7" ht="12.6" customHeight="1">
      <c r="A42" s="369">
        <v>652</v>
      </c>
      <c r="B42" s="94" t="s">
        <v>79</v>
      </c>
      <c r="C42" s="590">
        <v>13650</v>
      </c>
      <c r="D42" s="595"/>
      <c r="E42" s="595"/>
      <c r="F42" s="597"/>
      <c r="G42" s="396">
        <f t="shared" si="1"/>
        <v>13650</v>
      </c>
    </row>
    <row r="43" spans="1:7" ht="12.6" customHeight="1">
      <c r="A43" s="369">
        <v>653</v>
      </c>
      <c r="B43" s="94" t="s">
        <v>93</v>
      </c>
      <c r="C43" s="590">
        <v>10720</v>
      </c>
      <c r="D43" s="595"/>
      <c r="E43" s="595"/>
      <c r="F43" s="597"/>
      <c r="G43" s="396">
        <f t="shared" si="1"/>
        <v>10720</v>
      </c>
    </row>
    <row r="44" spans="1:7" ht="12.6" customHeight="1">
      <c r="A44" s="369">
        <v>654</v>
      </c>
      <c r="B44" s="94" t="s">
        <v>10</v>
      </c>
      <c r="C44" s="591">
        <v>1175</v>
      </c>
      <c r="D44" s="596"/>
      <c r="E44" s="596"/>
      <c r="F44" s="594"/>
      <c r="G44" s="396">
        <f t="shared" si="1"/>
        <v>1175</v>
      </c>
    </row>
    <row r="45" spans="1:7" ht="12.6" customHeight="1">
      <c r="A45" s="369">
        <v>655</v>
      </c>
      <c r="B45" s="94" t="s">
        <v>91</v>
      </c>
      <c r="C45" s="590">
        <v>2780</v>
      </c>
      <c r="D45" s="595"/>
      <c r="E45" s="595"/>
      <c r="F45" s="597"/>
      <c r="G45" s="396">
        <f t="shared" si="1"/>
        <v>2780</v>
      </c>
    </row>
    <row r="46" spans="1:7" ht="12.6" customHeight="1">
      <c r="A46" s="369">
        <v>656</v>
      </c>
      <c r="B46" s="94" t="s">
        <v>12</v>
      </c>
      <c r="C46" s="590">
        <v>15590</v>
      </c>
      <c r="D46" s="595"/>
      <c r="E46" s="595"/>
      <c r="F46" s="597"/>
      <c r="G46" s="396">
        <f t="shared" si="1"/>
        <v>15590</v>
      </c>
    </row>
    <row r="47" spans="1:7" ht="12.6" customHeight="1">
      <c r="A47" s="369">
        <v>657</v>
      </c>
      <c r="B47" s="94" t="s">
        <v>8</v>
      </c>
      <c r="C47" s="590">
        <v>2360</v>
      </c>
      <c r="D47" s="595"/>
      <c r="E47" s="595"/>
      <c r="F47" s="597"/>
      <c r="G47" s="396">
        <f t="shared" si="1"/>
        <v>2360</v>
      </c>
    </row>
    <row r="48" spans="1:7" ht="12.6" customHeight="1">
      <c r="A48" s="369">
        <v>658</v>
      </c>
      <c r="B48" s="94" t="s">
        <v>346</v>
      </c>
      <c r="C48" s="590">
        <v>24878</v>
      </c>
      <c r="D48" s="595"/>
      <c r="E48" s="595"/>
      <c r="F48" s="597">
        <v>-3500</v>
      </c>
      <c r="G48" s="396">
        <f t="shared" si="1"/>
        <v>21378</v>
      </c>
    </row>
    <row r="49" spans="1:7" ht="12.6" customHeight="1">
      <c r="A49" s="369">
        <v>659</v>
      </c>
      <c r="B49" s="94" t="s">
        <v>168</v>
      </c>
      <c r="C49" s="591">
        <v>40250</v>
      </c>
      <c r="D49" s="596"/>
      <c r="E49" s="596"/>
      <c r="F49" s="594"/>
      <c r="G49" s="396">
        <f t="shared" si="1"/>
        <v>40250</v>
      </c>
    </row>
    <row r="50" spans="1:7" ht="12.6" customHeight="1">
      <c r="A50" s="369">
        <v>660</v>
      </c>
      <c r="B50" s="94" t="s">
        <v>169</v>
      </c>
      <c r="C50" s="591">
        <v>6100</v>
      </c>
      <c r="D50" s="596"/>
      <c r="E50" s="596"/>
      <c r="F50" s="594">
        <v>700</v>
      </c>
      <c r="G50" s="396">
        <f t="shared" si="1"/>
        <v>6800</v>
      </c>
    </row>
    <row r="51" spans="1:7" ht="12.6" customHeight="1">
      <c r="A51" s="369">
        <v>661</v>
      </c>
      <c r="B51" s="94" t="s">
        <v>4</v>
      </c>
      <c r="C51" s="590">
        <v>16450</v>
      </c>
      <c r="D51" s="595"/>
      <c r="E51" s="595"/>
      <c r="F51" s="597"/>
      <c r="G51" s="396">
        <f t="shared" si="1"/>
        <v>16450</v>
      </c>
    </row>
    <row r="52" spans="1:7" ht="12.6" customHeight="1">
      <c r="A52" s="369">
        <v>662</v>
      </c>
      <c r="B52" s="94" t="s">
        <v>5</v>
      </c>
      <c r="C52" s="590">
        <v>50800</v>
      </c>
      <c r="D52" s="595"/>
      <c r="E52" s="595"/>
      <c r="F52" s="597">
        <v>17000</v>
      </c>
      <c r="G52" s="396">
        <f t="shared" si="1"/>
        <v>67800</v>
      </c>
    </row>
    <row r="53" spans="1:7" ht="12.6" customHeight="1">
      <c r="A53" s="369">
        <v>663</v>
      </c>
      <c r="B53" s="94" t="s">
        <v>22</v>
      </c>
      <c r="C53" s="590">
        <v>373648</v>
      </c>
      <c r="D53" s="595"/>
      <c r="E53" s="595"/>
      <c r="F53" s="597"/>
      <c r="G53" s="396">
        <f t="shared" si="1"/>
        <v>373648</v>
      </c>
    </row>
    <row r="54" spans="1:7" ht="12.6" customHeight="1">
      <c r="A54" s="369">
        <v>664</v>
      </c>
      <c r="B54" s="94" t="s">
        <v>171</v>
      </c>
      <c r="C54" s="590">
        <v>3375</v>
      </c>
      <c r="D54" s="595"/>
      <c r="E54" s="595"/>
      <c r="F54" s="597"/>
      <c r="G54" s="396">
        <f t="shared" si="1"/>
        <v>3375</v>
      </c>
    </row>
    <row r="55" spans="1:7" ht="12.6" customHeight="1">
      <c r="A55" s="369">
        <v>665</v>
      </c>
      <c r="B55" s="94" t="s">
        <v>859</v>
      </c>
      <c r="C55" s="590">
        <v>23000</v>
      </c>
      <c r="D55" s="595"/>
      <c r="E55" s="595"/>
      <c r="F55" s="597">
        <v>-8000</v>
      </c>
      <c r="G55" s="396">
        <f t="shared" si="1"/>
        <v>15000</v>
      </c>
    </row>
    <row r="56" spans="1:7" ht="12.6" customHeight="1">
      <c r="A56" s="370">
        <v>666</v>
      </c>
      <c r="B56" s="235" t="s">
        <v>882</v>
      </c>
      <c r="C56" s="603">
        <v>0</v>
      </c>
      <c r="D56" s="604"/>
      <c r="E56" s="604">
        <v>15000</v>
      </c>
      <c r="F56" s="598"/>
      <c r="G56" s="396">
        <f t="shared" si="1"/>
        <v>15000</v>
      </c>
    </row>
    <row r="57" spans="1:7" ht="12.6" customHeight="1">
      <c r="A57" s="386">
        <v>671</v>
      </c>
      <c r="B57" s="389" t="s">
        <v>131</v>
      </c>
      <c r="C57" s="407">
        <v>4520</v>
      </c>
      <c r="D57" s="407"/>
      <c r="E57" s="407"/>
      <c r="F57" s="599"/>
      <c r="G57" s="396">
        <f t="shared" si="1"/>
        <v>4520</v>
      </c>
    </row>
    <row r="58" spans="1:7" ht="12.6" customHeight="1">
      <c r="A58" s="387">
        <v>672</v>
      </c>
      <c r="B58" s="388" t="s">
        <v>219</v>
      </c>
      <c r="C58" s="399">
        <v>3300</v>
      </c>
      <c r="D58" s="399"/>
      <c r="E58" s="399"/>
      <c r="F58" s="600"/>
      <c r="G58" s="396">
        <f t="shared" si="1"/>
        <v>3300</v>
      </c>
    </row>
    <row r="59" spans="1:7" ht="12.6" customHeight="1">
      <c r="A59" s="382">
        <v>680</v>
      </c>
      <c r="B59" s="609" t="s">
        <v>328</v>
      </c>
      <c r="C59" s="408">
        <v>400000</v>
      </c>
      <c r="D59" s="408">
        <v>62500</v>
      </c>
      <c r="E59" s="408"/>
      <c r="F59" s="597">
        <v>-85085.04</v>
      </c>
      <c r="G59" s="396">
        <f t="shared" si="1"/>
        <v>377414.96</v>
      </c>
    </row>
    <row r="60" spans="1:7" ht="12.6" customHeight="1">
      <c r="A60" s="387">
        <v>685</v>
      </c>
      <c r="B60" s="388" t="s">
        <v>876</v>
      </c>
      <c r="C60" s="399">
        <v>0</v>
      </c>
      <c r="D60" s="399">
        <v>200000</v>
      </c>
      <c r="E60" s="399"/>
      <c r="F60" s="600"/>
      <c r="G60" s="396">
        <f t="shared" si="1"/>
        <v>200000</v>
      </c>
    </row>
    <row r="61" spans="1:7" ht="12.6" customHeight="1">
      <c r="A61" s="372">
        <v>690</v>
      </c>
      <c r="B61" s="368" t="s">
        <v>877</v>
      </c>
      <c r="C61" s="408">
        <v>50000</v>
      </c>
      <c r="D61" s="408"/>
      <c r="E61" s="408"/>
      <c r="F61" s="598">
        <v>-23462</v>
      </c>
      <c r="G61" s="396">
        <f t="shared" si="1"/>
        <v>26538</v>
      </c>
    </row>
    <row r="62" spans="1:7" ht="13.5" customHeight="1">
      <c r="A62" s="373"/>
      <c r="B62" s="236" t="s">
        <v>15</v>
      </c>
      <c r="C62" s="606">
        <f>SUM(C16:C61)</f>
        <v>4066589</v>
      </c>
      <c r="D62" s="606">
        <f>SUM(D16:D61)</f>
        <v>295610.92</v>
      </c>
      <c r="E62" s="606">
        <f>SUM(E16:E61)</f>
        <v>21000</v>
      </c>
      <c r="F62" s="606">
        <f>SUM(F16:F61)</f>
        <v>-471071.23</v>
      </c>
      <c r="G62" s="606">
        <f>SUM(G16:G61)</f>
        <v>3912128.69</v>
      </c>
    </row>
    <row r="63" spans="1:7" hidden="1">
      <c r="B63" s="368" t="s">
        <v>361</v>
      </c>
      <c r="C63" s="485">
        <f>C14-C62</f>
        <v>-794729</v>
      </c>
      <c r="D63" s="485"/>
      <c r="E63" s="485"/>
      <c r="F63" s="485"/>
    </row>
    <row r="64" spans="1:7" ht="7.5" customHeight="1"/>
    <row r="65" spans="1:7" ht="13.5" customHeight="1">
      <c r="A65" s="374"/>
      <c r="B65" s="44"/>
      <c r="C65" s="605">
        <f>C14-C62</f>
        <v>-794729</v>
      </c>
      <c r="D65" s="605">
        <f>D14-D62</f>
        <v>-295610.92</v>
      </c>
      <c r="E65" s="607">
        <f>E14-E62</f>
        <v>-21000</v>
      </c>
      <c r="F65" s="605">
        <f>F14-F62</f>
        <v>740476.23</v>
      </c>
      <c r="G65" s="605">
        <f>G14-G62</f>
        <v>-370863.68999999994</v>
      </c>
    </row>
  </sheetData>
  <phoneticPr fontId="43" type="noConversion"/>
  <printOptions horizontalCentered="1"/>
  <pageMargins left="0.5" right="0.5" top="0.18" bottom="0.1" header="0" footer="0"/>
  <pageSetup orientation="portrait" horizontalDpi="4294967293" verticalDpi="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RowHeight="18.75" customHeight="1"/>
  <cols>
    <col min="1" max="1" width="50.42578125" style="3" customWidth="1"/>
    <col min="2" max="2" width="13.140625" style="4" customWidth="1"/>
    <col min="3" max="3" width="14.140625" style="5" customWidth="1"/>
    <col min="4" max="16384" width="9.140625" style="1"/>
  </cols>
  <sheetData>
    <row r="1" spans="1:3" s="2" customFormat="1" ht="18.75" customHeight="1">
      <c r="A1" s="68" t="s">
        <v>188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91" t="s">
        <v>17</v>
      </c>
      <c r="B3" s="83">
        <v>2006</v>
      </c>
      <c r="C3" s="30">
        <v>2007</v>
      </c>
    </row>
    <row r="4" spans="1:3" s="9" customFormat="1" ht="18.75" customHeight="1">
      <c r="A4" s="70"/>
      <c r="B4" s="82"/>
      <c r="C4" s="146"/>
    </row>
    <row r="5" spans="1:3" s="2" customFormat="1" ht="18.75" customHeight="1">
      <c r="A5" s="72" t="s">
        <v>70</v>
      </c>
      <c r="B5" s="331">
        <v>200</v>
      </c>
      <c r="C5" s="73">
        <v>150</v>
      </c>
    </row>
    <row r="6" spans="1:3" ht="18.75" customHeight="1">
      <c r="A6" s="72" t="s">
        <v>69</v>
      </c>
      <c r="B6" s="331">
        <v>500</v>
      </c>
      <c r="C6" s="73">
        <v>500</v>
      </c>
    </row>
    <row r="7" spans="1:3" ht="18.75" customHeight="1">
      <c r="A7" s="72" t="s">
        <v>139</v>
      </c>
      <c r="B7" s="332">
        <v>20</v>
      </c>
      <c r="C7" s="73">
        <v>0</v>
      </c>
    </row>
    <row r="8" spans="1:3" ht="18.75" customHeight="1">
      <c r="A8" s="72" t="s">
        <v>140</v>
      </c>
      <c r="B8" s="332">
        <v>60</v>
      </c>
      <c r="C8" s="73">
        <v>60</v>
      </c>
    </row>
    <row r="9" spans="1:3" ht="18.75" customHeight="1">
      <c r="A9" s="33" t="s">
        <v>801</v>
      </c>
      <c r="B9" s="331"/>
      <c r="C9" s="73">
        <v>150</v>
      </c>
    </row>
    <row r="10" spans="1:3" ht="18.75" customHeight="1">
      <c r="A10" s="72" t="s">
        <v>803</v>
      </c>
      <c r="B10" s="331"/>
      <c r="C10" s="73">
        <v>500</v>
      </c>
    </row>
    <row r="11" spans="1:3" ht="18.75" customHeight="1">
      <c r="A11" s="72" t="s">
        <v>869</v>
      </c>
      <c r="B11" s="331"/>
      <c r="C11" s="73">
        <v>95</v>
      </c>
    </row>
    <row r="12" spans="1:3" ht="18.75" customHeight="1">
      <c r="A12" s="33" t="s">
        <v>136</v>
      </c>
      <c r="B12" s="34">
        <v>175</v>
      </c>
      <c r="C12" s="35">
        <v>175</v>
      </c>
    </row>
    <row r="13" spans="1:3" ht="18.75" customHeight="1">
      <c r="A13" s="33" t="s">
        <v>802</v>
      </c>
      <c r="B13" s="331"/>
      <c r="C13" s="73">
        <v>695</v>
      </c>
    </row>
    <row r="14" spans="1:3" ht="18.75" customHeight="1">
      <c r="A14" s="72" t="s">
        <v>443</v>
      </c>
      <c r="B14" s="333" t="s">
        <v>272</v>
      </c>
      <c r="C14" s="73">
        <v>135</v>
      </c>
    </row>
    <row r="15" spans="1:3" ht="18.75" customHeight="1">
      <c r="A15" s="144" t="s">
        <v>138</v>
      </c>
      <c r="B15" s="331">
        <v>25</v>
      </c>
      <c r="C15" s="73">
        <v>25</v>
      </c>
    </row>
    <row r="16" spans="1:3" ht="18.75" customHeight="1">
      <c r="A16" s="144" t="s">
        <v>137</v>
      </c>
      <c r="B16" s="331">
        <v>120</v>
      </c>
      <c r="C16" s="73">
        <v>120</v>
      </c>
    </row>
    <row r="17" spans="1:3" ht="18.75" customHeight="1">
      <c r="A17" s="72" t="s">
        <v>442</v>
      </c>
      <c r="B17" s="331"/>
      <c r="C17" s="73">
        <v>75</v>
      </c>
    </row>
    <row r="18" spans="1:3" ht="18.75" customHeight="1">
      <c r="A18" s="72" t="s">
        <v>441</v>
      </c>
      <c r="B18" s="333"/>
      <c r="C18" s="73">
        <v>100</v>
      </c>
    </row>
    <row r="19" spans="1:3" ht="18.75" customHeight="1">
      <c r="A19" s="497"/>
      <c r="B19" s="795"/>
      <c r="C19" s="796"/>
    </row>
    <row r="20" spans="1:3" ht="18.75" customHeight="1">
      <c r="A20" s="497" t="s">
        <v>955</v>
      </c>
      <c r="B20" s="795"/>
      <c r="C20" s="796">
        <v>-200</v>
      </c>
    </row>
    <row r="21" spans="1:3" ht="18.75" customHeight="1">
      <c r="A21" s="497"/>
      <c r="B21" s="795"/>
      <c r="C21" s="796"/>
    </row>
    <row r="22" spans="1:3" s="2" customFormat="1" ht="18.75" customHeight="1">
      <c r="A22" s="204" t="s">
        <v>15</v>
      </c>
      <c r="B22" s="205">
        <f>SUM(B4:B21)</f>
        <v>1100</v>
      </c>
      <c r="C22" s="205">
        <f>SUM(C4:C21)</f>
        <v>2580</v>
      </c>
    </row>
    <row r="25" spans="1:3" ht="18.75" customHeight="1">
      <c r="A25" s="147" t="s">
        <v>147</v>
      </c>
    </row>
    <row r="26" spans="1:3" ht="18.75" customHeight="1">
      <c r="A26" s="147" t="s">
        <v>148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51.7109375" style="3" customWidth="1"/>
    <col min="2" max="2" width="15.85546875" style="4" customWidth="1"/>
    <col min="3" max="3" width="15.85546875" style="5" customWidth="1"/>
    <col min="4" max="4" width="13.140625" style="1" customWidth="1"/>
    <col min="5" max="16384" width="9.140625" style="1"/>
  </cols>
  <sheetData>
    <row r="1" spans="1:8" s="26" customFormat="1" ht="18.75" customHeight="1">
      <c r="A1" s="68" t="s">
        <v>106</v>
      </c>
      <c r="B1" s="87"/>
      <c r="C1" s="81"/>
      <c r="D1"/>
      <c r="E1"/>
    </row>
    <row r="2" spans="1:8" ht="12" customHeight="1">
      <c r="A2" s="42"/>
      <c r="B2" s="34"/>
      <c r="C2" s="35"/>
      <c r="D2"/>
      <c r="E2"/>
      <c r="F2" s="24"/>
      <c r="G2" s="24"/>
      <c r="H2" s="24"/>
    </row>
    <row r="3" spans="1:8" s="2" customFormat="1" ht="18.75" customHeight="1">
      <c r="A3" s="527" t="s">
        <v>17</v>
      </c>
      <c r="B3" s="528">
        <v>2006</v>
      </c>
      <c r="C3" s="542">
        <v>2007</v>
      </c>
      <c r="D3"/>
      <c r="E3"/>
      <c r="F3"/>
      <c r="G3"/>
      <c r="H3"/>
    </row>
    <row r="4" spans="1:8" s="9" customFormat="1" ht="18.75" customHeight="1">
      <c r="A4" s="543"/>
      <c r="B4" s="544"/>
      <c r="C4" s="545"/>
      <c r="D4"/>
      <c r="E4"/>
      <c r="F4"/>
      <c r="G4"/>
      <c r="H4"/>
    </row>
    <row r="5" spans="1:8" ht="15" customHeight="1">
      <c r="A5" s="148" t="s">
        <v>746</v>
      </c>
      <c r="B5" s="327">
        <v>700</v>
      </c>
      <c r="C5" s="151">
        <v>250</v>
      </c>
      <c r="D5"/>
      <c r="E5"/>
      <c r="F5"/>
      <c r="G5"/>
      <c r="H5"/>
    </row>
    <row r="6" spans="1:8" ht="15" customHeight="1">
      <c r="A6" s="148" t="s">
        <v>285</v>
      </c>
      <c r="B6" s="327">
        <v>300</v>
      </c>
      <c r="C6" s="151">
        <v>300</v>
      </c>
      <c r="D6"/>
      <c r="E6"/>
      <c r="F6"/>
      <c r="G6"/>
      <c r="H6"/>
    </row>
    <row r="7" spans="1:8" ht="15" customHeight="1">
      <c r="A7" s="148" t="s">
        <v>747</v>
      </c>
      <c r="B7" s="327"/>
      <c r="C7" s="151">
        <v>150</v>
      </c>
      <c r="D7"/>
      <c r="E7"/>
      <c r="F7"/>
      <c r="G7"/>
      <c r="H7"/>
    </row>
    <row r="8" spans="1:8" ht="15" customHeight="1">
      <c r="A8" s="148" t="s">
        <v>125</v>
      </c>
      <c r="B8" s="327">
        <v>300</v>
      </c>
      <c r="C8" s="151"/>
      <c r="D8"/>
      <c r="E8"/>
      <c r="F8"/>
      <c r="G8"/>
      <c r="H8"/>
    </row>
    <row r="9" spans="1:8" ht="15" customHeight="1">
      <c r="A9" s="149" t="s">
        <v>758</v>
      </c>
      <c r="B9" s="327">
        <v>500</v>
      </c>
      <c r="C9" s="151">
        <v>500</v>
      </c>
      <c r="D9"/>
      <c r="E9"/>
      <c r="F9"/>
      <c r="G9"/>
      <c r="H9"/>
    </row>
    <row r="10" spans="1:8" ht="15" customHeight="1">
      <c r="A10" s="148" t="s">
        <v>751</v>
      </c>
      <c r="B10" s="327">
        <v>500</v>
      </c>
      <c r="C10" s="151">
        <v>500</v>
      </c>
      <c r="D10"/>
      <c r="E10"/>
      <c r="F10"/>
      <c r="G10"/>
      <c r="H10"/>
    </row>
    <row r="11" spans="1:8" ht="15" customHeight="1">
      <c r="A11" s="149" t="s">
        <v>757</v>
      </c>
      <c r="B11" s="327">
        <v>500</v>
      </c>
      <c r="C11" s="151">
        <v>500</v>
      </c>
      <c r="D11"/>
      <c r="E11"/>
      <c r="F11"/>
      <c r="G11"/>
      <c r="H11"/>
    </row>
    <row r="12" spans="1:8" ht="15">
      <c r="A12" s="149" t="s">
        <v>756</v>
      </c>
      <c r="B12" s="327">
        <v>500</v>
      </c>
      <c r="C12" s="151">
        <v>500</v>
      </c>
      <c r="D12"/>
      <c r="E12"/>
      <c r="F12"/>
      <c r="G12"/>
      <c r="H12"/>
    </row>
    <row r="13" spans="1:8" ht="15">
      <c r="A13" s="149" t="s">
        <v>759</v>
      </c>
      <c r="B13" s="327">
        <v>500</v>
      </c>
      <c r="C13" s="151"/>
      <c r="D13"/>
      <c r="E13"/>
      <c r="F13"/>
      <c r="G13"/>
      <c r="H13"/>
    </row>
    <row r="14" spans="1:8" ht="15">
      <c r="A14" s="148" t="s">
        <v>301</v>
      </c>
      <c r="B14" s="327">
        <v>370</v>
      </c>
      <c r="C14" s="151"/>
      <c r="D14"/>
      <c r="E14"/>
      <c r="F14"/>
      <c r="G14"/>
      <c r="H14"/>
    </row>
    <row r="15" spans="1:8" ht="15">
      <c r="A15" s="148" t="s">
        <v>60</v>
      </c>
      <c r="B15" s="327">
        <v>800</v>
      </c>
      <c r="C15" s="151">
        <v>800</v>
      </c>
      <c r="D15"/>
      <c r="E15"/>
      <c r="F15"/>
      <c r="G15"/>
      <c r="H15"/>
    </row>
    <row r="16" spans="1:8" ht="15">
      <c r="A16" s="148" t="s">
        <v>750</v>
      </c>
      <c r="B16" s="327"/>
      <c r="C16" s="151">
        <v>600</v>
      </c>
      <c r="D16"/>
      <c r="E16"/>
      <c r="F16"/>
      <c r="G16"/>
      <c r="H16"/>
    </row>
    <row r="17" spans="1:8" ht="15">
      <c r="A17" s="148" t="s">
        <v>288</v>
      </c>
      <c r="B17" s="327">
        <v>50</v>
      </c>
      <c r="C17" s="151"/>
      <c r="D17"/>
      <c r="E17"/>
      <c r="F17"/>
      <c r="G17"/>
      <c r="H17"/>
    </row>
    <row r="18" spans="1:8" ht="15">
      <c r="A18" s="148" t="s">
        <v>748</v>
      </c>
      <c r="B18" s="327">
        <v>150</v>
      </c>
      <c r="C18" s="151">
        <v>150</v>
      </c>
      <c r="D18"/>
      <c r="E18"/>
      <c r="F18"/>
      <c r="G18"/>
      <c r="H18"/>
    </row>
    <row r="19" spans="1:8" ht="15">
      <c r="A19" s="148" t="s">
        <v>126</v>
      </c>
      <c r="B19" s="327">
        <v>100</v>
      </c>
      <c r="C19" s="151"/>
      <c r="D19"/>
      <c r="E19"/>
      <c r="F19"/>
      <c r="G19"/>
      <c r="H19"/>
    </row>
    <row r="20" spans="1:8" ht="15">
      <c r="A20" s="116" t="s">
        <v>669</v>
      </c>
      <c r="B20" s="329"/>
      <c r="C20" s="151">
        <v>100</v>
      </c>
      <c r="D20"/>
      <c r="E20"/>
      <c r="F20"/>
      <c r="G20"/>
      <c r="H20"/>
    </row>
    <row r="21" spans="1:8" ht="15">
      <c r="A21" s="149" t="s">
        <v>127</v>
      </c>
      <c r="B21" s="327">
        <v>1500</v>
      </c>
      <c r="C21" s="151"/>
      <c r="D21"/>
      <c r="E21"/>
      <c r="F21"/>
      <c r="G21"/>
      <c r="H21"/>
    </row>
    <row r="22" spans="1:8" ht="15">
      <c r="A22" s="540" t="s">
        <v>127</v>
      </c>
      <c r="B22" s="327"/>
      <c r="C22" s="151">
        <v>1500</v>
      </c>
      <c r="D22"/>
      <c r="E22"/>
      <c r="F22"/>
      <c r="G22"/>
      <c r="H22"/>
    </row>
    <row r="23" spans="1:8" ht="15">
      <c r="A23" s="149" t="s">
        <v>141</v>
      </c>
      <c r="B23" s="327">
        <v>3400</v>
      </c>
      <c r="C23" s="151"/>
      <c r="D23"/>
      <c r="E23"/>
      <c r="F23"/>
      <c r="G23"/>
      <c r="H23"/>
    </row>
    <row r="24" spans="1:8" ht="15">
      <c r="A24" s="149" t="s">
        <v>749</v>
      </c>
      <c r="B24" s="327">
        <v>60</v>
      </c>
      <c r="C24" s="151">
        <v>90</v>
      </c>
      <c r="D24"/>
      <c r="E24"/>
      <c r="F24"/>
      <c r="G24"/>
      <c r="H24"/>
    </row>
    <row r="25" spans="1:8" ht="15">
      <c r="A25" s="149" t="s">
        <v>289</v>
      </c>
      <c r="B25" s="327">
        <v>1000</v>
      </c>
      <c r="C25" s="151">
        <v>1000</v>
      </c>
      <c r="D25"/>
      <c r="E25"/>
      <c r="F25"/>
      <c r="G25"/>
      <c r="H25"/>
    </row>
    <row r="26" spans="1:8" ht="15">
      <c r="A26" s="149" t="s">
        <v>752</v>
      </c>
      <c r="B26" s="327"/>
      <c r="C26" s="151">
        <v>1800</v>
      </c>
      <c r="D26"/>
      <c r="E26"/>
      <c r="F26"/>
      <c r="G26"/>
      <c r="H26"/>
    </row>
    <row r="27" spans="1:8" ht="15">
      <c r="A27" s="149" t="s">
        <v>754</v>
      </c>
      <c r="B27" s="327">
        <v>225</v>
      </c>
      <c r="C27" s="151">
        <v>600</v>
      </c>
      <c r="D27"/>
      <c r="E27"/>
      <c r="F27"/>
      <c r="G27"/>
      <c r="H27"/>
    </row>
    <row r="28" spans="1:8" ht="15" customHeight="1">
      <c r="A28" s="149" t="s">
        <v>659</v>
      </c>
      <c r="B28" s="327">
        <v>300</v>
      </c>
      <c r="C28" s="151">
        <v>300</v>
      </c>
      <c r="D28"/>
      <c r="E28"/>
      <c r="F28"/>
      <c r="G28"/>
      <c r="H28"/>
    </row>
    <row r="29" spans="1:8" ht="15" customHeight="1">
      <c r="A29" s="148" t="s">
        <v>128</v>
      </c>
      <c r="B29" s="327">
        <v>200</v>
      </c>
      <c r="C29" s="151">
        <v>0</v>
      </c>
      <c r="D29"/>
      <c r="E29"/>
      <c r="F29"/>
      <c r="G29"/>
      <c r="H29"/>
    </row>
    <row r="30" spans="1:8" ht="15" customHeight="1">
      <c r="A30" s="148" t="s">
        <v>755</v>
      </c>
      <c r="B30" s="327">
        <v>2000</v>
      </c>
      <c r="C30" s="151">
        <v>2000</v>
      </c>
      <c r="D30"/>
      <c r="E30"/>
      <c r="F30"/>
      <c r="G30"/>
      <c r="H30"/>
    </row>
    <row r="31" spans="1:8" ht="15" customHeight="1">
      <c r="A31" s="70" t="s">
        <v>753</v>
      </c>
      <c r="B31" s="328">
        <v>2000</v>
      </c>
      <c r="C31" s="151">
        <v>2000</v>
      </c>
      <c r="D31"/>
      <c r="E31"/>
      <c r="F31"/>
      <c r="G31"/>
      <c r="H31"/>
    </row>
    <row r="32" spans="1:8" ht="15" customHeight="1">
      <c r="A32" s="70" t="s">
        <v>760</v>
      </c>
      <c r="B32" s="328"/>
      <c r="C32" s="151">
        <v>1000</v>
      </c>
      <c r="D32"/>
      <c r="E32"/>
      <c r="F32"/>
      <c r="G32"/>
      <c r="H32"/>
    </row>
    <row r="33" spans="1:8" ht="15" customHeight="1">
      <c r="A33" s="150" t="s">
        <v>286</v>
      </c>
      <c r="B33" s="328">
        <v>100</v>
      </c>
      <c r="C33" s="152"/>
      <c r="D33"/>
      <c r="E33"/>
      <c r="F33"/>
      <c r="G33"/>
      <c r="H33"/>
    </row>
    <row r="34" spans="1:8" ht="15" customHeight="1">
      <c r="A34" s="148" t="s">
        <v>142</v>
      </c>
      <c r="B34" s="327">
        <v>750</v>
      </c>
      <c r="C34" s="151">
        <v>750</v>
      </c>
      <c r="D34"/>
      <c r="E34"/>
      <c r="F34"/>
      <c r="G34"/>
      <c r="H34"/>
    </row>
    <row r="35" spans="1:8" ht="15" customHeight="1">
      <c r="A35" s="150" t="s">
        <v>632</v>
      </c>
      <c r="B35" s="328"/>
      <c r="C35" s="152">
        <v>200</v>
      </c>
      <c r="D35"/>
      <c r="E35"/>
      <c r="F35"/>
      <c r="G35"/>
      <c r="H35"/>
    </row>
    <row r="36" spans="1:8" ht="15" customHeight="1">
      <c r="A36" s="150" t="s">
        <v>287</v>
      </c>
      <c r="B36" s="328">
        <v>100</v>
      </c>
      <c r="C36" s="152"/>
      <c r="D36"/>
      <c r="E36"/>
      <c r="F36"/>
      <c r="G36"/>
      <c r="H36"/>
    </row>
    <row r="37" spans="1:8" s="2" customFormat="1" ht="20.25" customHeight="1">
      <c r="A37" s="43" t="s">
        <v>1</v>
      </c>
      <c r="B37" s="330">
        <f>SUM(B4:B36)</f>
        <v>16905</v>
      </c>
      <c r="C37" s="208">
        <f>SUM(C4:C36)</f>
        <v>15590</v>
      </c>
      <c r="D37"/>
      <c r="E37"/>
      <c r="F37"/>
      <c r="G37"/>
      <c r="H37"/>
    </row>
    <row r="39" spans="1:8" ht="18.75" customHeight="1">
      <c r="A39" s="1"/>
      <c r="B39" s="1"/>
      <c r="C39" s="1"/>
    </row>
    <row r="40" spans="1:8" ht="18.75" customHeight="1">
      <c r="A40" s="1"/>
      <c r="B40" s="1"/>
      <c r="C40" s="1"/>
    </row>
    <row r="41" spans="1:8" ht="18" customHeight="1">
      <c r="A41" s="1"/>
      <c r="B41" s="1"/>
      <c r="C41" s="1"/>
    </row>
    <row r="42" spans="1:8" ht="18" customHeight="1">
      <c r="A42" s="1"/>
      <c r="B42" s="1"/>
      <c r="C42" s="1"/>
    </row>
    <row r="43" spans="1:8" ht="18" customHeight="1">
      <c r="A43" s="1"/>
      <c r="B43" s="1"/>
      <c r="C43" s="1"/>
    </row>
    <row r="44" spans="1:8" ht="18" customHeight="1">
      <c r="A44" s="1"/>
      <c r="B44" s="1"/>
      <c r="C44" s="1"/>
    </row>
    <row r="45" spans="1:8" ht="18" customHeight="1">
      <c r="A45" s="1"/>
      <c r="B45" s="1"/>
      <c r="C45" s="1"/>
    </row>
    <row r="46" spans="1:8" ht="18" customHeight="1">
      <c r="A46" s="1"/>
      <c r="B46" s="1"/>
      <c r="C46" s="1"/>
    </row>
    <row r="47" spans="1:8" ht="18" customHeight="1">
      <c r="A47" s="1"/>
      <c r="B47" s="1"/>
      <c r="C47" s="1"/>
    </row>
    <row r="48" spans="1:8" ht="18" customHeight="1">
      <c r="A48" s="1"/>
      <c r="B48" s="1"/>
      <c r="C48" s="1"/>
    </row>
    <row r="49" spans="1:3" ht="18" customHeight="1">
      <c r="A49" s="1"/>
      <c r="B49" s="1"/>
      <c r="C49" s="1"/>
    </row>
    <row r="50" spans="1:3" ht="18" customHeight="1">
      <c r="A50" s="1"/>
      <c r="B50" s="1"/>
      <c r="C50" s="1"/>
    </row>
    <row r="51" spans="1:3" ht="18" customHeight="1">
      <c r="A51" s="1"/>
      <c r="B51" s="1"/>
      <c r="C51" s="1"/>
    </row>
    <row r="52" spans="1:3" ht="18" customHeight="1">
      <c r="A52" s="1"/>
      <c r="B52" s="1"/>
      <c r="C52" s="1"/>
    </row>
    <row r="53" spans="1:3" ht="18" customHeight="1">
      <c r="A53" s="1"/>
      <c r="B53" s="1"/>
      <c r="C53" s="1"/>
    </row>
    <row r="54" spans="1:3" ht="18" customHeight="1">
      <c r="A54" s="1"/>
      <c r="B54" s="1"/>
      <c r="C54" s="1"/>
    </row>
    <row r="55" spans="1:3" ht="18" customHeight="1">
      <c r="A55" s="1"/>
      <c r="B55" s="1"/>
      <c r="C55" s="1"/>
    </row>
    <row r="56" spans="1:3" ht="18" customHeight="1">
      <c r="A56" s="1"/>
      <c r="B56" s="1"/>
      <c r="C56" s="1"/>
    </row>
    <row r="57" spans="1:3" ht="18" customHeight="1">
      <c r="A57" s="1"/>
      <c r="B57" s="1"/>
      <c r="C57" s="1"/>
    </row>
    <row r="58" spans="1:3" ht="18" customHeight="1">
      <c r="A58" s="1"/>
      <c r="B58" s="1"/>
      <c r="C58" s="1"/>
    </row>
    <row r="59" spans="1:3" ht="18" customHeight="1">
      <c r="A59" s="1"/>
      <c r="B59" s="1"/>
      <c r="C59" s="1"/>
    </row>
    <row r="60" spans="1:3" ht="18" customHeight="1">
      <c r="A60" s="1"/>
      <c r="B60" s="1"/>
      <c r="C60" s="1"/>
    </row>
    <row r="61" spans="1:3" ht="18" customHeight="1">
      <c r="A61" s="1"/>
      <c r="B61" s="1"/>
      <c r="C61" s="1"/>
    </row>
    <row r="62" spans="1:3" ht="18" customHeight="1">
      <c r="A62" s="1"/>
      <c r="B62" s="1"/>
      <c r="C62" s="1"/>
    </row>
    <row r="63" spans="1:3" ht="18" customHeight="1">
      <c r="A63" s="1"/>
      <c r="B63" s="1"/>
      <c r="C63" s="1"/>
    </row>
    <row r="64" spans="1:3" ht="18" customHeight="1">
      <c r="A64" s="1"/>
      <c r="B64" s="1"/>
      <c r="C64" s="1"/>
    </row>
    <row r="65" spans="1:3" ht="18" customHeight="1">
      <c r="A65" s="1"/>
      <c r="B65" s="1"/>
      <c r="C65" s="1"/>
    </row>
    <row r="66" spans="1:3" ht="18" customHeight="1">
      <c r="A66" s="1"/>
      <c r="B66" s="1"/>
      <c r="C66" s="1"/>
    </row>
    <row r="67" spans="1:3" ht="18" customHeight="1">
      <c r="A67" s="1"/>
      <c r="B67" s="1"/>
      <c r="C67" s="1"/>
    </row>
    <row r="68" spans="1:3" ht="18" customHeight="1">
      <c r="A68" s="1"/>
      <c r="B68" s="1"/>
      <c r="C68" s="1"/>
    </row>
    <row r="69" spans="1:3" ht="18" customHeight="1">
      <c r="A69" s="1"/>
      <c r="B69" s="1"/>
      <c r="C69" s="1"/>
    </row>
    <row r="70" spans="1:3" ht="18" customHeight="1">
      <c r="A70" s="1"/>
      <c r="B70" s="1"/>
      <c r="C70" s="1"/>
    </row>
    <row r="71" spans="1:3" ht="18" customHeight="1">
      <c r="A71" s="1"/>
      <c r="B71" s="1"/>
      <c r="C71" s="1"/>
    </row>
    <row r="72" spans="1:3" ht="18" customHeight="1">
      <c r="A72" s="1"/>
      <c r="B72" s="1"/>
      <c r="C72" s="1"/>
    </row>
    <row r="73" spans="1:3" ht="18" customHeight="1">
      <c r="A73" s="1"/>
      <c r="B73" s="1"/>
      <c r="C73" s="1"/>
    </row>
    <row r="74" spans="1:3" ht="18" customHeight="1">
      <c r="A74" s="1"/>
      <c r="B74" s="1"/>
      <c r="C74" s="1"/>
    </row>
    <row r="75" spans="1:3" ht="18" customHeight="1">
      <c r="A75" s="1"/>
      <c r="B75" s="1"/>
      <c r="C75" s="1"/>
    </row>
    <row r="76" spans="1:3" ht="18" customHeight="1">
      <c r="A76" s="1"/>
      <c r="B76" s="1"/>
      <c r="C76" s="1"/>
    </row>
    <row r="77" spans="1:3" ht="18.75" customHeight="1">
      <c r="A77" s="1"/>
      <c r="B77" s="1"/>
      <c r="C77" s="1"/>
    </row>
    <row r="78" spans="1:3" ht="18.75" customHeight="1">
      <c r="A78" s="1"/>
      <c r="B78" s="1"/>
      <c r="C78" s="1"/>
    </row>
    <row r="79" spans="1:3" ht="18.75" customHeight="1">
      <c r="A79" s="1"/>
      <c r="B79" s="1"/>
      <c r="C79" s="1"/>
    </row>
    <row r="80" spans="1:3" ht="18.75" customHeight="1">
      <c r="A80" s="1"/>
      <c r="B80" s="1"/>
      <c r="C80" s="1"/>
    </row>
    <row r="81" spans="1:3" ht="18.75" customHeight="1">
      <c r="A81" s="1"/>
      <c r="B81" s="1"/>
      <c r="C81" s="1"/>
    </row>
    <row r="82" spans="1:3" ht="18.75" customHeight="1">
      <c r="A82" s="1"/>
      <c r="B82" s="1"/>
      <c r="C82" s="1"/>
    </row>
    <row r="83" spans="1:3" ht="18.75" customHeight="1">
      <c r="A83" s="1"/>
      <c r="B83" s="1"/>
      <c r="C83" s="1"/>
    </row>
    <row r="84" spans="1:3" ht="18.75" customHeight="1">
      <c r="A84" s="1"/>
      <c r="B84" s="1"/>
      <c r="C84" s="1"/>
    </row>
    <row r="85" spans="1:3" ht="18.75" customHeight="1">
      <c r="A85" s="1"/>
      <c r="B85" s="1"/>
      <c r="C85" s="1"/>
    </row>
    <row r="86" spans="1:3" ht="18.75" customHeight="1">
      <c r="A86" s="1"/>
      <c r="B86" s="1"/>
      <c r="C86" s="1"/>
    </row>
    <row r="87" spans="1:3" ht="18.75" customHeight="1">
      <c r="A87" s="1"/>
      <c r="B87" s="1"/>
      <c r="C87" s="1"/>
    </row>
    <row r="88" spans="1:3" ht="18.75" customHeight="1">
      <c r="A88" s="1"/>
      <c r="B88" s="1"/>
      <c r="C88" s="1"/>
    </row>
    <row r="89" spans="1:3" ht="18.75" customHeight="1">
      <c r="A89" s="1"/>
      <c r="B89" s="1"/>
      <c r="C89" s="1"/>
    </row>
    <row r="90" spans="1:3" ht="18.75" customHeight="1">
      <c r="A90" s="1"/>
      <c r="B90" s="1"/>
      <c r="C90" s="1"/>
    </row>
    <row r="91" spans="1:3" ht="18.75" customHeight="1">
      <c r="A91" s="1"/>
      <c r="B91" s="1"/>
      <c r="C91" s="1"/>
    </row>
    <row r="92" spans="1:3" ht="18.75" customHeight="1">
      <c r="A92" s="1"/>
      <c r="B92" s="1"/>
      <c r="C92" s="1"/>
    </row>
    <row r="93" spans="1:3" ht="18.75" customHeight="1">
      <c r="A93" s="1"/>
      <c r="B93" s="1"/>
      <c r="C93" s="1"/>
    </row>
    <row r="94" spans="1:3" ht="18.75" customHeight="1">
      <c r="A94" s="1"/>
      <c r="B94" s="1"/>
      <c r="C94" s="1"/>
    </row>
    <row r="95" spans="1:3" ht="18.75" customHeight="1">
      <c r="A95" s="1"/>
      <c r="B95" s="1"/>
      <c r="C95" s="1"/>
    </row>
    <row r="96" spans="1:3" ht="18.75" customHeight="1">
      <c r="A96" s="1"/>
      <c r="B96" s="1"/>
      <c r="C96" s="1"/>
    </row>
    <row r="97" spans="1:3" ht="18.75" customHeight="1">
      <c r="A97" s="1"/>
      <c r="B97" s="1"/>
      <c r="C97" s="1"/>
    </row>
    <row r="98" spans="1:3" ht="18.75" customHeight="1">
      <c r="A98" s="1"/>
      <c r="B98" s="1"/>
      <c r="C98" s="1"/>
    </row>
    <row r="99" spans="1:3" ht="18.75" customHeight="1">
      <c r="A99" s="1"/>
      <c r="B99" s="1"/>
      <c r="C99" s="1"/>
    </row>
    <row r="100" spans="1:3" ht="18.75" customHeight="1">
      <c r="A100" s="1"/>
      <c r="B100" s="1"/>
      <c r="C100" s="1"/>
    </row>
    <row r="101" spans="1:3" ht="18.75" customHeight="1">
      <c r="A101" s="1"/>
      <c r="B101" s="1"/>
      <c r="C101" s="1"/>
    </row>
    <row r="102" spans="1:3" ht="18.75" customHeight="1">
      <c r="A102" s="1"/>
      <c r="B102" s="1"/>
      <c r="C102" s="1"/>
    </row>
    <row r="103" spans="1:3" ht="18.75" customHeight="1">
      <c r="A103" s="1"/>
      <c r="B103" s="1"/>
      <c r="C103" s="1"/>
    </row>
    <row r="104" spans="1:3" ht="18.75" customHeight="1">
      <c r="A104" s="1"/>
      <c r="B104" s="1"/>
      <c r="C104" s="1"/>
    </row>
    <row r="105" spans="1:3" ht="18.75" customHeight="1">
      <c r="A105" s="1"/>
      <c r="B105" s="1"/>
      <c r="C105" s="1"/>
    </row>
    <row r="106" spans="1:3" ht="18.75" customHeight="1">
      <c r="A106" s="1"/>
      <c r="B106" s="1"/>
      <c r="C106" s="1"/>
    </row>
    <row r="107" spans="1:3" ht="18.75" customHeight="1">
      <c r="A107" s="1"/>
      <c r="B107" s="1"/>
      <c r="C107" s="1"/>
    </row>
    <row r="108" spans="1:3" ht="18.75" customHeight="1">
      <c r="A108" s="1"/>
      <c r="B108" s="1"/>
      <c r="C108" s="1"/>
    </row>
    <row r="109" spans="1:3" ht="18.75" customHeight="1">
      <c r="A109" s="1"/>
      <c r="B109" s="1"/>
      <c r="C109" s="1"/>
    </row>
    <row r="110" spans="1:3" ht="18.75" customHeight="1">
      <c r="A110" s="1"/>
      <c r="B110" s="1"/>
      <c r="C110" s="1"/>
    </row>
    <row r="111" spans="1:3" ht="18.75" customHeight="1">
      <c r="A111" s="1"/>
      <c r="B111" s="1"/>
      <c r="C111" s="1"/>
    </row>
    <row r="112" spans="1:3" ht="18.75" customHeight="1">
      <c r="A112" s="1"/>
      <c r="B112" s="1"/>
      <c r="C112" s="1"/>
    </row>
    <row r="113" spans="1:3" ht="18.75" customHeight="1">
      <c r="A113" s="1"/>
      <c r="B113" s="1"/>
      <c r="C113" s="1"/>
    </row>
    <row r="114" spans="1:3" ht="18.75" customHeight="1">
      <c r="A114" s="1"/>
      <c r="B114" s="1"/>
      <c r="C114" s="1"/>
    </row>
    <row r="115" spans="1:3" ht="18.75" customHeight="1">
      <c r="A115" s="1"/>
      <c r="B115" s="1"/>
      <c r="C115" s="1"/>
    </row>
    <row r="116" spans="1:3" ht="18.75" customHeight="1">
      <c r="A116" s="1"/>
      <c r="B116" s="1"/>
      <c r="C116" s="1"/>
    </row>
    <row r="117" spans="1:3" ht="18.75" customHeight="1">
      <c r="A117" s="1"/>
      <c r="B117" s="1"/>
      <c r="C117" s="1"/>
    </row>
    <row r="118" spans="1:3" ht="18.75" customHeight="1">
      <c r="A118" s="1"/>
      <c r="B118" s="1"/>
      <c r="C118" s="1"/>
    </row>
    <row r="119" spans="1:3" ht="18.75" customHeight="1">
      <c r="A119" s="1"/>
      <c r="B119" s="1"/>
      <c r="C119" s="1"/>
    </row>
    <row r="120" spans="1:3" ht="18.75" customHeight="1">
      <c r="A120" s="1"/>
      <c r="B120" s="1"/>
      <c r="C120" s="1"/>
    </row>
    <row r="121" spans="1:3" ht="18.75" customHeight="1">
      <c r="A121" s="1"/>
      <c r="B121" s="1"/>
      <c r="C121" s="1"/>
    </row>
    <row r="122" spans="1:3" ht="18.75" customHeight="1">
      <c r="A122" s="1"/>
      <c r="B122" s="1"/>
      <c r="C122" s="1"/>
    </row>
  </sheetData>
  <phoneticPr fontId="43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38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/>
  </sheetViews>
  <sheetFormatPr defaultRowHeight="12.75"/>
  <cols>
    <col min="1" max="1" width="31.85546875" customWidth="1"/>
    <col min="3" max="3" width="17" customWidth="1"/>
    <col min="4" max="4" width="16.140625" customWidth="1"/>
    <col min="5" max="5" width="37.5703125" customWidth="1"/>
  </cols>
  <sheetData>
    <row r="1" spans="1:10" ht="20.25" customHeight="1">
      <c r="A1" s="541" t="s">
        <v>745</v>
      </c>
      <c r="B1" s="4"/>
      <c r="C1" s="5"/>
      <c r="D1" s="1"/>
      <c r="E1" s="1"/>
      <c r="F1" s="1"/>
      <c r="G1" s="1"/>
      <c r="H1" s="1"/>
      <c r="I1" s="1"/>
      <c r="J1" s="1"/>
    </row>
    <row r="2" spans="1:10" ht="15">
      <c r="A2" s="3" t="s">
        <v>608</v>
      </c>
      <c r="B2" s="4"/>
      <c r="C2" s="5"/>
      <c r="D2" s="1"/>
      <c r="E2" s="1"/>
      <c r="F2" s="1"/>
      <c r="G2" s="1"/>
      <c r="H2" s="1"/>
      <c r="I2" s="1"/>
      <c r="J2" s="1"/>
    </row>
    <row r="3" spans="1:10" ht="15">
      <c r="A3" s="3" t="s">
        <v>609</v>
      </c>
      <c r="B3" s="4"/>
      <c r="C3" s="5"/>
      <c r="D3" s="1"/>
      <c r="E3" s="1"/>
      <c r="F3" s="1"/>
      <c r="G3" s="1"/>
      <c r="H3" s="1"/>
      <c r="I3" s="1"/>
      <c r="J3" s="1"/>
    </row>
    <row r="4" spans="1:10" ht="15">
      <c r="A4" s="3"/>
      <c r="B4" s="4"/>
      <c r="C4" s="5"/>
      <c r="D4" s="1"/>
      <c r="E4" s="1"/>
      <c r="F4" s="1"/>
      <c r="G4" s="1"/>
      <c r="H4" s="1"/>
      <c r="I4" s="1"/>
      <c r="J4" s="1"/>
    </row>
    <row r="5" spans="1:10" ht="15.75">
      <c r="A5" s="546" t="s">
        <v>610</v>
      </c>
      <c r="B5" s="547" t="s">
        <v>611</v>
      </c>
      <c r="C5" s="548" t="s">
        <v>612</v>
      </c>
      <c r="D5" s="549" t="s">
        <v>613</v>
      </c>
      <c r="E5" s="549" t="s">
        <v>614</v>
      </c>
      <c r="F5" s="1"/>
      <c r="G5" s="1"/>
      <c r="H5" s="1"/>
      <c r="I5" s="1"/>
      <c r="J5" s="1"/>
    </row>
    <row r="6" spans="1:10" ht="15.75">
      <c r="A6" s="20" t="s">
        <v>615</v>
      </c>
      <c r="B6" s="4"/>
      <c r="C6" s="539"/>
      <c r="D6" s="1"/>
      <c r="E6" s="1"/>
      <c r="F6" s="1"/>
      <c r="G6" s="1"/>
      <c r="H6" s="1"/>
      <c r="I6" s="1"/>
      <c r="J6" s="1"/>
    </row>
    <row r="7" spans="1:10" ht="15.75">
      <c r="A7" s="20" t="s">
        <v>284</v>
      </c>
      <c r="B7" s="4" t="s">
        <v>616</v>
      </c>
      <c r="C7" s="539" t="s">
        <v>617</v>
      </c>
      <c r="D7" s="537">
        <v>250</v>
      </c>
      <c r="E7" s="1"/>
      <c r="F7" s="1"/>
      <c r="G7" s="1"/>
      <c r="H7" s="1"/>
      <c r="I7" s="1"/>
      <c r="J7" s="1"/>
    </row>
    <row r="8" spans="1:10" ht="15.75">
      <c r="A8" s="20" t="s">
        <v>618</v>
      </c>
      <c r="B8" s="4" t="s">
        <v>616</v>
      </c>
      <c r="C8" s="539" t="s">
        <v>619</v>
      </c>
      <c r="D8" s="537">
        <v>300</v>
      </c>
      <c r="E8" s="1" t="s">
        <v>620</v>
      </c>
      <c r="F8" s="1"/>
      <c r="G8" s="1"/>
      <c r="H8" s="1"/>
      <c r="I8" s="1"/>
      <c r="J8" s="1"/>
    </row>
    <row r="9" spans="1:10" ht="15.75">
      <c r="A9" s="20" t="s">
        <v>621</v>
      </c>
      <c r="B9" s="4" t="s">
        <v>616</v>
      </c>
      <c r="C9" s="539" t="s">
        <v>622</v>
      </c>
      <c r="D9" s="537">
        <v>800</v>
      </c>
      <c r="E9" s="1"/>
      <c r="F9" s="1"/>
      <c r="G9" s="1"/>
      <c r="H9" s="1"/>
      <c r="I9" s="1"/>
      <c r="J9" s="1"/>
    </row>
    <row r="10" spans="1:10" ht="15.75">
      <c r="A10" s="20" t="s">
        <v>623</v>
      </c>
      <c r="B10" s="4" t="s">
        <v>616</v>
      </c>
      <c r="C10" s="539" t="s">
        <v>624</v>
      </c>
      <c r="D10" s="537">
        <v>150</v>
      </c>
      <c r="E10" s="1"/>
      <c r="F10" s="1"/>
      <c r="G10" s="1"/>
      <c r="H10" s="1"/>
      <c r="I10" s="1"/>
      <c r="J10" s="1"/>
    </row>
    <row r="11" spans="1:10" ht="15.75">
      <c r="A11" s="20" t="s">
        <v>625</v>
      </c>
      <c r="B11" s="4" t="s">
        <v>626</v>
      </c>
      <c r="C11" s="539" t="s">
        <v>627</v>
      </c>
      <c r="D11" s="537">
        <v>150</v>
      </c>
      <c r="E11" s="1" t="s">
        <v>628</v>
      </c>
      <c r="F11" s="1"/>
      <c r="G11" s="1"/>
      <c r="H11" s="1"/>
      <c r="I11" s="1"/>
      <c r="J11" s="1"/>
    </row>
    <row r="12" spans="1:10" ht="15.75">
      <c r="A12" s="20" t="s">
        <v>629</v>
      </c>
      <c r="B12" s="4" t="s">
        <v>626</v>
      </c>
      <c r="C12" s="539" t="s">
        <v>630</v>
      </c>
      <c r="D12" s="537">
        <v>90</v>
      </c>
      <c r="E12" s="1" t="s">
        <v>631</v>
      </c>
      <c r="F12" s="1"/>
      <c r="G12" s="1"/>
      <c r="H12" s="1"/>
      <c r="I12" s="1"/>
      <c r="J12" s="1"/>
    </row>
    <row r="13" spans="1:10" ht="15.75">
      <c r="A13" s="20" t="s">
        <v>632</v>
      </c>
      <c r="B13" s="4" t="s">
        <v>616</v>
      </c>
      <c r="C13" s="539" t="s">
        <v>627</v>
      </c>
      <c r="D13" s="537">
        <v>200</v>
      </c>
      <c r="E13" s="1" t="s">
        <v>633</v>
      </c>
      <c r="F13" s="1"/>
      <c r="G13" s="1"/>
      <c r="H13" s="1"/>
      <c r="I13" s="1"/>
      <c r="J13" s="1"/>
    </row>
    <row r="14" spans="1:10" ht="15.75">
      <c r="A14" s="20" t="s">
        <v>634</v>
      </c>
      <c r="B14" s="4" t="s">
        <v>616</v>
      </c>
      <c r="C14" s="539" t="s">
        <v>627</v>
      </c>
      <c r="D14" s="537">
        <v>750</v>
      </c>
      <c r="E14" s="1" t="s">
        <v>635</v>
      </c>
      <c r="F14" s="1"/>
      <c r="G14" s="1"/>
      <c r="H14" s="1"/>
      <c r="I14" s="1"/>
      <c r="J14" s="1"/>
    </row>
    <row r="15" spans="1:10" ht="15.75">
      <c r="A15" s="20" t="s">
        <v>636</v>
      </c>
      <c r="B15" s="4" t="s">
        <v>616</v>
      </c>
      <c r="C15" s="539" t="s">
        <v>637</v>
      </c>
      <c r="D15" s="537">
        <v>1000</v>
      </c>
      <c r="E15" s="1"/>
      <c r="F15" s="1"/>
      <c r="G15" s="1"/>
      <c r="H15" s="1"/>
      <c r="I15" s="1"/>
      <c r="J15" s="1"/>
    </row>
    <row r="16" spans="1:10" ht="15.75">
      <c r="A16" s="20" t="s">
        <v>638</v>
      </c>
      <c r="B16" s="4"/>
      <c r="C16" s="539"/>
      <c r="D16" s="537">
        <v>3690</v>
      </c>
      <c r="E16" s="538">
        <v>0.24</v>
      </c>
      <c r="F16" s="1"/>
      <c r="G16" s="1"/>
      <c r="H16" s="1"/>
      <c r="I16" s="1"/>
      <c r="J16" s="1"/>
    </row>
    <row r="17" spans="1:10" ht="15.75">
      <c r="A17" s="20" t="s">
        <v>639</v>
      </c>
      <c r="B17" s="4"/>
      <c r="C17" s="539"/>
      <c r="D17" s="1"/>
      <c r="E17" s="1"/>
      <c r="F17" s="1"/>
      <c r="G17" s="1"/>
      <c r="H17" s="1"/>
      <c r="I17" s="1"/>
      <c r="J17" s="1"/>
    </row>
    <row r="18" spans="1:10" ht="15.75">
      <c r="A18" s="20" t="s">
        <v>640</v>
      </c>
      <c r="B18" s="4" t="s">
        <v>616</v>
      </c>
      <c r="C18" s="539" t="s">
        <v>641</v>
      </c>
      <c r="D18" s="1">
        <v>600</v>
      </c>
      <c r="E18" s="1"/>
      <c r="F18" s="1"/>
      <c r="G18" s="1"/>
      <c r="H18" s="1"/>
      <c r="I18" s="1"/>
      <c r="J18" s="1"/>
    </row>
    <row r="19" spans="1:10" ht="15.75">
      <c r="A19" s="20" t="s">
        <v>642</v>
      </c>
      <c r="B19" s="4"/>
      <c r="C19" s="539"/>
      <c r="D19" s="537">
        <v>600</v>
      </c>
      <c r="E19" s="538">
        <v>0.04</v>
      </c>
      <c r="F19" s="1"/>
      <c r="G19" s="1"/>
      <c r="H19" s="1"/>
      <c r="I19" s="1"/>
      <c r="J19" s="1"/>
    </row>
    <row r="20" spans="1:10" ht="15.75">
      <c r="A20" s="20" t="s">
        <v>643</v>
      </c>
      <c r="B20" s="4"/>
      <c r="C20" s="539"/>
      <c r="D20" s="1"/>
      <c r="E20" s="1"/>
      <c r="F20" s="1"/>
      <c r="G20" s="1"/>
      <c r="H20" s="1"/>
      <c r="I20" s="1"/>
      <c r="J20" s="1"/>
    </row>
    <row r="21" spans="1:10" ht="15.75">
      <c r="A21" s="20" t="s">
        <v>644</v>
      </c>
      <c r="B21" s="4" t="s">
        <v>645</v>
      </c>
      <c r="C21" s="539" t="s">
        <v>646</v>
      </c>
      <c r="D21" s="537">
        <v>500</v>
      </c>
      <c r="E21" s="1"/>
      <c r="F21" s="1"/>
      <c r="G21" s="1"/>
      <c r="H21" s="1"/>
      <c r="I21" s="1"/>
      <c r="J21" s="1"/>
    </row>
    <row r="22" spans="1:10" ht="15.75">
      <c r="A22" s="20" t="s">
        <v>647</v>
      </c>
      <c r="B22" s="4" t="s">
        <v>648</v>
      </c>
      <c r="C22" s="539" t="s">
        <v>646</v>
      </c>
      <c r="D22" s="537">
        <v>500</v>
      </c>
      <c r="E22" s="1"/>
      <c r="F22" s="1"/>
      <c r="G22" s="1"/>
      <c r="H22" s="1"/>
      <c r="I22" s="1"/>
      <c r="J22" s="1"/>
    </row>
    <row r="23" spans="1:10" ht="15.75">
      <c r="A23" s="20" t="s">
        <v>649</v>
      </c>
      <c r="B23" s="4" t="s">
        <v>650</v>
      </c>
      <c r="C23" s="539" t="s">
        <v>646</v>
      </c>
      <c r="D23" s="537">
        <v>500</v>
      </c>
      <c r="E23" s="1"/>
      <c r="F23" s="1"/>
      <c r="G23" s="1"/>
      <c r="H23" s="1"/>
      <c r="I23" s="1"/>
      <c r="J23" s="1"/>
    </row>
    <row r="24" spans="1:10" ht="15.75">
      <c r="A24" s="20" t="s">
        <v>651</v>
      </c>
      <c r="B24" s="4" t="s">
        <v>637</v>
      </c>
      <c r="C24" s="539" t="s">
        <v>637</v>
      </c>
      <c r="D24" s="537">
        <v>500</v>
      </c>
      <c r="E24" s="1" t="s">
        <v>652</v>
      </c>
      <c r="F24" s="1"/>
      <c r="G24" s="1"/>
      <c r="H24" s="1"/>
      <c r="I24" s="1"/>
      <c r="J24" s="1"/>
    </row>
    <row r="25" spans="1:10" ht="15.75">
      <c r="A25" s="20" t="s">
        <v>653</v>
      </c>
      <c r="B25" s="4" t="s">
        <v>654</v>
      </c>
      <c r="C25" s="539" t="s">
        <v>655</v>
      </c>
      <c r="D25" s="537">
        <v>1800</v>
      </c>
      <c r="E25" s="1"/>
      <c r="F25" s="1"/>
      <c r="G25" s="1"/>
      <c r="H25" s="1"/>
      <c r="I25" s="1"/>
      <c r="J25" s="1"/>
    </row>
    <row r="26" spans="1:10" ht="15.75">
      <c r="A26" s="20" t="s">
        <v>656</v>
      </c>
      <c r="B26" s="4" t="s">
        <v>616</v>
      </c>
      <c r="C26" s="539" t="s">
        <v>657</v>
      </c>
      <c r="D26" s="537">
        <v>2000</v>
      </c>
      <c r="E26" s="1" t="s">
        <v>658</v>
      </c>
      <c r="F26" s="1"/>
      <c r="G26" s="1"/>
      <c r="H26" s="1"/>
      <c r="I26" s="1"/>
      <c r="J26" s="1"/>
    </row>
    <row r="27" spans="1:10" ht="15.75">
      <c r="A27" s="20" t="s">
        <v>659</v>
      </c>
      <c r="B27" s="4" t="s">
        <v>660</v>
      </c>
      <c r="C27" s="539" t="s">
        <v>661</v>
      </c>
      <c r="D27" s="537">
        <v>300</v>
      </c>
      <c r="E27" s="1" t="s">
        <v>662</v>
      </c>
      <c r="F27" s="1"/>
      <c r="G27" s="1"/>
      <c r="H27" s="1"/>
      <c r="I27" s="1"/>
      <c r="J27" s="1"/>
    </row>
    <row r="28" spans="1:10" ht="15.75">
      <c r="A28" s="20" t="s">
        <v>663</v>
      </c>
      <c r="B28" s="4" t="s">
        <v>637</v>
      </c>
      <c r="C28" s="539" t="s">
        <v>637</v>
      </c>
      <c r="D28" s="537">
        <v>600</v>
      </c>
      <c r="E28" s="1" t="s">
        <v>664</v>
      </c>
      <c r="F28" s="1"/>
      <c r="G28" s="1"/>
      <c r="H28" s="1"/>
      <c r="I28" s="1"/>
      <c r="J28" s="1"/>
    </row>
    <row r="29" spans="1:10" ht="15.75">
      <c r="A29" s="20" t="s">
        <v>665</v>
      </c>
      <c r="B29" s="4"/>
      <c r="C29" s="539"/>
      <c r="D29" s="537">
        <v>6700</v>
      </c>
      <c r="E29" s="538">
        <v>0.43</v>
      </c>
      <c r="F29" s="1"/>
      <c r="G29" s="1"/>
      <c r="H29" s="1"/>
      <c r="I29" s="1"/>
      <c r="J29" s="1"/>
    </row>
    <row r="30" spans="1:10" ht="15.75">
      <c r="A30" s="20" t="s">
        <v>666</v>
      </c>
      <c r="B30" s="4"/>
      <c r="C30" s="539"/>
      <c r="D30" s="1"/>
      <c r="E30" s="1"/>
      <c r="F30" s="1"/>
      <c r="G30" s="1"/>
      <c r="H30" s="1"/>
      <c r="I30" s="1"/>
      <c r="J30" s="1"/>
    </row>
    <row r="31" spans="1:10" ht="15.75">
      <c r="A31" s="20" t="s">
        <v>667</v>
      </c>
      <c r="B31" s="4" t="s">
        <v>616</v>
      </c>
      <c r="C31" s="539" t="s">
        <v>637</v>
      </c>
      <c r="D31" s="537">
        <v>2000</v>
      </c>
      <c r="E31" s="1" t="s">
        <v>668</v>
      </c>
      <c r="F31" s="1"/>
      <c r="G31" s="1"/>
      <c r="H31" s="1"/>
      <c r="I31" s="1"/>
      <c r="J31" s="1"/>
    </row>
    <row r="32" spans="1:10" ht="15.75">
      <c r="A32" s="20" t="s">
        <v>669</v>
      </c>
      <c r="B32" s="4" t="s">
        <v>616</v>
      </c>
      <c r="C32" s="539" t="s">
        <v>637</v>
      </c>
      <c r="D32" s="537">
        <v>100</v>
      </c>
      <c r="E32" s="1" t="s">
        <v>670</v>
      </c>
      <c r="F32" s="1"/>
      <c r="G32" s="1"/>
      <c r="H32" s="1"/>
      <c r="I32" s="1"/>
      <c r="J32" s="1"/>
    </row>
    <row r="33" spans="1:10" ht="15.75">
      <c r="A33" s="20" t="s">
        <v>671</v>
      </c>
      <c r="B33" s="4" t="s">
        <v>616</v>
      </c>
      <c r="C33" s="539" t="s">
        <v>672</v>
      </c>
      <c r="D33" s="537">
        <v>1000</v>
      </c>
      <c r="E33" s="1" t="s">
        <v>673</v>
      </c>
      <c r="F33" s="1"/>
      <c r="G33" s="1"/>
      <c r="H33" s="1"/>
      <c r="I33" s="1"/>
      <c r="J33" s="1"/>
    </row>
    <row r="34" spans="1:10" ht="15.75">
      <c r="A34" s="20" t="s">
        <v>127</v>
      </c>
      <c r="B34" s="4" t="s">
        <v>616</v>
      </c>
      <c r="C34" s="539" t="s">
        <v>637</v>
      </c>
      <c r="D34" s="537">
        <v>1500</v>
      </c>
      <c r="E34" s="1" t="s">
        <v>674</v>
      </c>
      <c r="F34" s="1"/>
      <c r="G34" s="1"/>
      <c r="H34" s="1"/>
      <c r="I34" s="1"/>
      <c r="J34" s="1"/>
    </row>
    <row r="35" spans="1:10" ht="15.75">
      <c r="A35" s="20" t="s">
        <v>675</v>
      </c>
      <c r="B35" s="4"/>
      <c r="C35" s="539"/>
      <c r="D35" s="537">
        <v>4600</v>
      </c>
      <c r="E35" s="538">
        <v>0.3</v>
      </c>
      <c r="F35" s="1"/>
      <c r="G35" s="1"/>
      <c r="H35" s="1"/>
      <c r="I35" s="1"/>
      <c r="J35" s="1"/>
    </row>
    <row r="36" spans="1:10" ht="15.75">
      <c r="A36" s="20" t="s">
        <v>676</v>
      </c>
      <c r="B36" s="4"/>
      <c r="C36" s="539"/>
      <c r="D36" s="537">
        <v>15590</v>
      </c>
      <c r="E36" s="1"/>
      <c r="F36" s="1"/>
      <c r="G36" s="1"/>
      <c r="H36" s="1"/>
      <c r="I36" s="1"/>
      <c r="J36" s="1"/>
    </row>
    <row r="37" spans="1:10" ht="15.75">
      <c r="A37" s="20" t="s">
        <v>677</v>
      </c>
      <c r="B37" s="4"/>
      <c r="C37" s="539"/>
      <c r="D37" s="537">
        <v>16905</v>
      </c>
      <c r="E37" s="1"/>
      <c r="F37" s="1"/>
      <c r="G37" s="1"/>
      <c r="H37" s="1"/>
      <c r="I37" s="1"/>
      <c r="J37" s="1"/>
    </row>
    <row r="38" spans="1:10" ht="15.75">
      <c r="A38" s="20" t="s">
        <v>678</v>
      </c>
      <c r="B38" s="4"/>
      <c r="C38" s="539"/>
      <c r="D38" s="537">
        <v>1315</v>
      </c>
      <c r="E38" s="1"/>
      <c r="F38" s="1"/>
      <c r="G38" s="1"/>
      <c r="H38" s="1"/>
      <c r="I38" s="1"/>
      <c r="J38" s="1"/>
    </row>
    <row r="39" spans="1:10" ht="15.75">
      <c r="A39" s="3"/>
      <c r="B39" s="4"/>
      <c r="C39" s="539"/>
      <c r="D39" s="1"/>
      <c r="E39" s="1"/>
      <c r="F39" s="1"/>
      <c r="G39" s="1"/>
      <c r="H39" s="1"/>
      <c r="I39" s="1"/>
      <c r="J39" s="1"/>
    </row>
    <row r="40" spans="1:10" ht="15.75">
      <c r="A40" s="546" t="s">
        <v>679</v>
      </c>
      <c r="B40" s="4"/>
      <c r="C40" s="539"/>
      <c r="D40" s="1"/>
      <c r="E40" s="1"/>
      <c r="F40" s="1"/>
      <c r="G40" s="1"/>
      <c r="H40" s="1"/>
      <c r="I40" s="1"/>
      <c r="J40" s="1"/>
    </row>
    <row r="41" spans="1:10" ht="15.75">
      <c r="A41" s="20" t="s">
        <v>680</v>
      </c>
      <c r="B41" s="4" t="s">
        <v>681</v>
      </c>
      <c r="C41" s="539" t="s">
        <v>682</v>
      </c>
      <c r="D41" s="1"/>
      <c r="E41" s="1"/>
      <c r="F41" s="1"/>
      <c r="G41" s="1"/>
      <c r="H41" s="1"/>
      <c r="I41" s="1"/>
      <c r="J41" s="1"/>
    </row>
    <row r="42" spans="1:10" ht="15.75">
      <c r="A42" s="20" t="s">
        <v>683</v>
      </c>
      <c r="B42" s="4" t="s">
        <v>684</v>
      </c>
      <c r="C42" s="539" t="s">
        <v>685</v>
      </c>
      <c r="D42" s="1"/>
      <c r="E42" s="1" t="s">
        <v>686</v>
      </c>
      <c r="F42" s="1"/>
      <c r="G42" s="1"/>
      <c r="H42" s="1"/>
      <c r="I42" s="1"/>
      <c r="J42" s="1"/>
    </row>
    <row r="43" spans="1:10" ht="15.75">
      <c r="A43" s="20" t="s">
        <v>683</v>
      </c>
      <c r="B43" s="4" t="s">
        <v>687</v>
      </c>
      <c r="C43" s="539" t="s">
        <v>685</v>
      </c>
      <c r="D43" s="1"/>
      <c r="E43" s="1" t="s">
        <v>686</v>
      </c>
      <c r="F43" s="1"/>
      <c r="G43" s="1"/>
      <c r="H43" s="1"/>
      <c r="I43" s="1"/>
      <c r="J43" s="1"/>
    </row>
    <row r="44" spans="1:10" ht="15.75">
      <c r="A44" s="20" t="s">
        <v>688</v>
      </c>
      <c r="B44" s="4" t="s">
        <v>650</v>
      </c>
      <c r="C44" s="539" t="s">
        <v>685</v>
      </c>
      <c r="D44" s="1"/>
      <c r="E44" s="1" t="s">
        <v>686</v>
      </c>
      <c r="F44" s="1"/>
      <c r="G44" s="1"/>
      <c r="H44" s="1"/>
      <c r="I44" s="1"/>
      <c r="J44" s="1"/>
    </row>
    <row r="45" spans="1:10" ht="15.75">
      <c r="A45" s="20" t="s">
        <v>688</v>
      </c>
      <c r="B45" s="4" t="s">
        <v>654</v>
      </c>
      <c r="C45" s="539" t="s">
        <v>685</v>
      </c>
      <c r="D45" s="1"/>
      <c r="E45" s="1" t="s">
        <v>686</v>
      </c>
      <c r="F45" s="1"/>
      <c r="G45" s="1"/>
      <c r="H45" s="1"/>
      <c r="I45" s="1"/>
      <c r="J45" s="1"/>
    </row>
    <row r="46" spans="1:10" ht="15.75">
      <c r="A46" s="20" t="s">
        <v>689</v>
      </c>
      <c r="B46" s="4" t="s">
        <v>654</v>
      </c>
      <c r="C46" s="539" t="s">
        <v>685</v>
      </c>
      <c r="D46" s="1" t="s">
        <v>690</v>
      </c>
      <c r="E46" s="1" t="s">
        <v>691</v>
      </c>
      <c r="F46" s="1"/>
      <c r="G46" s="1"/>
      <c r="H46" s="1"/>
      <c r="I46" s="1"/>
      <c r="J46" s="1"/>
    </row>
    <row r="47" spans="1:10" ht="15.75">
      <c r="A47" s="20" t="s">
        <v>683</v>
      </c>
      <c r="B47" s="4" t="s">
        <v>692</v>
      </c>
      <c r="C47" s="539" t="s">
        <v>685</v>
      </c>
      <c r="D47" s="1"/>
      <c r="E47" s="1" t="s">
        <v>686</v>
      </c>
      <c r="F47" s="1"/>
      <c r="G47" s="1"/>
      <c r="H47" s="1"/>
      <c r="I47" s="1"/>
      <c r="J47" s="1"/>
    </row>
    <row r="48" spans="1:10" ht="15.75">
      <c r="A48" s="20" t="s">
        <v>693</v>
      </c>
      <c r="B48" s="4" t="s">
        <v>694</v>
      </c>
      <c r="C48" s="539" t="s">
        <v>685</v>
      </c>
      <c r="D48" s="1"/>
      <c r="E48" s="1" t="s">
        <v>686</v>
      </c>
      <c r="F48" s="1"/>
      <c r="G48" s="1"/>
      <c r="H48" s="1"/>
      <c r="I48" s="1"/>
      <c r="J48" s="1"/>
    </row>
    <row r="49" spans="1:10" ht="15.75">
      <c r="A49" s="20" t="s">
        <v>695</v>
      </c>
      <c r="B49" s="4" t="s">
        <v>694</v>
      </c>
      <c r="C49" s="539" t="s">
        <v>685</v>
      </c>
      <c r="D49" s="1" t="s">
        <v>696</v>
      </c>
      <c r="E49" s="1" t="s">
        <v>691</v>
      </c>
      <c r="F49" s="1"/>
      <c r="G49" s="1"/>
      <c r="H49" s="1"/>
      <c r="I49" s="1"/>
      <c r="J49" s="1"/>
    </row>
    <row r="50" spans="1:10" ht="15.75">
      <c r="A50" s="20" t="s">
        <v>697</v>
      </c>
      <c r="B50" s="4" t="s">
        <v>698</v>
      </c>
      <c r="C50" s="539" t="s">
        <v>685</v>
      </c>
      <c r="D50" s="1"/>
      <c r="E50" s="1" t="s">
        <v>699</v>
      </c>
      <c r="F50" s="1" t="s">
        <v>700</v>
      </c>
      <c r="G50" s="1"/>
      <c r="H50" s="1"/>
      <c r="I50" s="1"/>
      <c r="J50" s="1"/>
    </row>
    <row r="51" spans="1:10" ht="15.75">
      <c r="A51" s="20" t="s">
        <v>701</v>
      </c>
      <c r="B51" s="4" t="s">
        <v>702</v>
      </c>
      <c r="C51" s="539" t="s">
        <v>685</v>
      </c>
      <c r="D51" s="1" t="s">
        <v>703</v>
      </c>
      <c r="E51" s="1" t="s">
        <v>686</v>
      </c>
      <c r="F51" s="1"/>
      <c r="G51" s="1"/>
      <c r="H51" s="1"/>
      <c r="I51" s="1"/>
      <c r="J51" s="1"/>
    </row>
    <row r="52" spans="1:10" ht="15.75">
      <c r="A52" s="20" t="s">
        <v>697</v>
      </c>
      <c r="B52" s="4" t="s">
        <v>704</v>
      </c>
      <c r="C52" s="539" t="s">
        <v>685</v>
      </c>
      <c r="D52" s="1"/>
      <c r="E52" s="1" t="s">
        <v>686</v>
      </c>
      <c r="F52" s="1"/>
      <c r="G52" s="1"/>
      <c r="H52" s="1"/>
      <c r="I52" s="1"/>
      <c r="J52" s="1"/>
    </row>
    <row r="53" spans="1:10" ht="15.75">
      <c r="A53" s="20" t="s">
        <v>705</v>
      </c>
      <c r="B53" s="4" t="s">
        <v>706</v>
      </c>
      <c r="C53" s="539" t="s">
        <v>685</v>
      </c>
      <c r="D53" s="1" t="s">
        <v>707</v>
      </c>
      <c r="E53" s="1" t="s">
        <v>699</v>
      </c>
      <c r="F53" s="1" t="s">
        <v>708</v>
      </c>
      <c r="G53" s="1"/>
      <c r="H53" s="1"/>
      <c r="I53" s="1"/>
      <c r="J53" s="1"/>
    </row>
    <row r="54" spans="1:10" ht="15.75">
      <c r="A54" s="20" t="s">
        <v>709</v>
      </c>
      <c r="B54" s="4" t="s">
        <v>706</v>
      </c>
      <c r="C54" s="539" t="s">
        <v>685</v>
      </c>
      <c r="D54" s="1" t="s">
        <v>710</v>
      </c>
      <c r="E54" s="1" t="s">
        <v>711</v>
      </c>
      <c r="F54" s="1"/>
      <c r="G54" s="1"/>
      <c r="H54" s="1"/>
      <c r="I54" s="1"/>
      <c r="J54" s="1"/>
    </row>
    <row r="55" spans="1:10" ht="15.75">
      <c r="A55" s="20" t="s">
        <v>712</v>
      </c>
      <c r="B55" s="4" t="s">
        <v>706</v>
      </c>
      <c r="C55" s="539" t="s">
        <v>685</v>
      </c>
      <c r="D55" s="1" t="s">
        <v>713</v>
      </c>
      <c r="E55" s="1" t="s">
        <v>714</v>
      </c>
      <c r="F55" s="1"/>
      <c r="G55" s="1"/>
      <c r="H55" s="1"/>
      <c r="I55" s="1"/>
      <c r="J55" s="1"/>
    </row>
    <row r="56" spans="1:10" ht="15.75">
      <c r="A56" s="20" t="s">
        <v>715</v>
      </c>
      <c r="B56" s="4" t="s">
        <v>706</v>
      </c>
      <c r="C56" s="539" t="s">
        <v>685</v>
      </c>
      <c r="D56" s="1" t="s">
        <v>716</v>
      </c>
      <c r="E56" s="1" t="s">
        <v>699</v>
      </c>
      <c r="F56" s="1"/>
      <c r="G56" s="1"/>
      <c r="H56" s="1"/>
      <c r="I56" s="1"/>
      <c r="J56" s="1"/>
    </row>
    <row r="57" spans="1:10" ht="15.75">
      <c r="A57" s="20" t="s">
        <v>717</v>
      </c>
      <c r="B57" s="4" t="s">
        <v>706</v>
      </c>
      <c r="C57" s="539" t="s">
        <v>685</v>
      </c>
      <c r="D57" s="1" t="s">
        <v>718</v>
      </c>
      <c r="E57" s="1" t="s">
        <v>699</v>
      </c>
      <c r="F57" s="1" t="s">
        <v>719</v>
      </c>
      <c r="G57" s="1"/>
      <c r="H57" s="1"/>
      <c r="I57" s="1"/>
      <c r="J57" s="1"/>
    </row>
    <row r="58" spans="1:10" ht="15.75">
      <c r="A58" s="20" t="s">
        <v>697</v>
      </c>
      <c r="B58" s="4" t="s">
        <v>720</v>
      </c>
      <c r="C58" s="539" t="s">
        <v>685</v>
      </c>
      <c r="D58" s="1"/>
      <c r="E58" s="1" t="s">
        <v>686</v>
      </c>
      <c r="F58" s="1"/>
      <c r="G58" s="1"/>
      <c r="H58" s="1"/>
      <c r="I58" s="1"/>
      <c r="J58" s="1"/>
    </row>
    <row r="59" spans="1:10" ht="15.75">
      <c r="A59" s="20" t="s">
        <v>697</v>
      </c>
      <c r="B59" s="4" t="s">
        <v>721</v>
      </c>
      <c r="C59" s="539" t="s">
        <v>685</v>
      </c>
      <c r="D59" s="1"/>
      <c r="E59" s="1" t="s">
        <v>686</v>
      </c>
      <c r="F59" s="1"/>
      <c r="G59" s="1"/>
      <c r="H59" s="1"/>
      <c r="I59" s="1"/>
      <c r="J59" s="1"/>
    </row>
    <row r="60" spans="1:10" ht="15.75">
      <c r="A60" s="20" t="s">
        <v>722</v>
      </c>
      <c r="B60" s="4" t="s">
        <v>723</v>
      </c>
      <c r="C60" s="539" t="s">
        <v>685</v>
      </c>
      <c r="D60" s="1"/>
      <c r="E60" s="1" t="s">
        <v>699</v>
      </c>
      <c r="F60" s="1" t="s">
        <v>700</v>
      </c>
      <c r="G60" s="1"/>
      <c r="H60" s="1"/>
      <c r="I60" s="1"/>
      <c r="J60" s="1"/>
    </row>
    <row r="61" spans="1:10" ht="15.75">
      <c r="A61" s="20" t="s">
        <v>701</v>
      </c>
      <c r="B61" s="4" t="s">
        <v>702</v>
      </c>
      <c r="C61" s="539" t="s">
        <v>724</v>
      </c>
      <c r="D61" s="1" t="s">
        <v>703</v>
      </c>
      <c r="E61" s="1" t="s">
        <v>686</v>
      </c>
      <c r="F61" s="1"/>
      <c r="G61" s="1"/>
      <c r="H61" s="1"/>
      <c r="I61" s="1"/>
      <c r="J61" s="1"/>
    </row>
    <row r="62" spans="1:10" ht="15.75">
      <c r="A62" s="20" t="s">
        <v>701</v>
      </c>
      <c r="B62" s="4" t="s">
        <v>725</v>
      </c>
      <c r="C62" s="539" t="s">
        <v>724</v>
      </c>
      <c r="D62" s="1"/>
      <c r="E62" s="1" t="s">
        <v>686</v>
      </c>
      <c r="F62" s="1"/>
      <c r="G62" s="1"/>
      <c r="H62" s="1"/>
      <c r="I62" s="1"/>
      <c r="J62" s="1"/>
    </row>
    <row r="63" spans="1:10" ht="15.75">
      <c r="A63" s="20" t="s">
        <v>701</v>
      </c>
      <c r="B63" s="4" t="s">
        <v>692</v>
      </c>
      <c r="C63" s="539" t="s">
        <v>724</v>
      </c>
      <c r="D63" s="1"/>
      <c r="E63" s="1" t="s">
        <v>699</v>
      </c>
      <c r="F63" s="1"/>
      <c r="G63" s="1"/>
      <c r="H63" s="1"/>
      <c r="I63" s="1"/>
      <c r="J63" s="1"/>
    </row>
    <row r="64" spans="1:10" ht="15.75">
      <c r="A64" s="20" t="s">
        <v>726</v>
      </c>
      <c r="B64" s="4" t="s">
        <v>727</v>
      </c>
      <c r="C64" s="539" t="s">
        <v>724</v>
      </c>
      <c r="D64" s="1" t="s">
        <v>728</v>
      </c>
      <c r="E64" s="1" t="s">
        <v>699</v>
      </c>
      <c r="F64" s="1"/>
      <c r="G64" s="1"/>
      <c r="H64" s="1"/>
      <c r="I64" s="1"/>
      <c r="J64" s="1"/>
    </row>
    <row r="65" spans="1:10" ht="15.75">
      <c r="A65" s="20" t="s">
        <v>729</v>
      </c>
      <c r="B65" s="4" t="s">
        <v>702</v>
      </c>
      <c r="C65" s="539" t="s">
        <v>724</v>
      </c>
      <c r="D65" s="1"/>
      <c r="E65" s="1"/>
      <c r="F65" s="1"/>
      <c r="G65" s="1"/>
      <c r="H65" s="1"/>
      <c r="I65" s="1"/>
      <c r="J65" s="1"/>
    </row>
    <row r="66" spans="1:10" ht="15.75">
      <c r="A66" s="20" t="s">
        <v>730</v>
      </c>
      <c r="B66" s="4" t="s">
        <v>725</v>
      </c>
      <c r="C66" s="539" t="s">
        <v>724</v>
      </c>
      <c r="D66" s="1"/>
      <c r="E66" s="1"/>
      <c r="F66" s="1"/>
      <c r="G66" s="1"/>
      <c r="H66" s="1"/>
      <c r="I66" s="1"/>
      <c r="J66" s="1"/>
    </row>
    <row r="67" spans="1:10" ht="15.75">
      <c r="A67" s="20" t="s">
        <v>729</v>
      </c>
      <c r="B67" s="4" t="s">
        <v>702</v>
      </c>
      <c r="C67" s="539" t="s">
        <v>685</v>
      </c>
      <c r="D67" s="1"/>
      <c r="E67" s="1"/>
      <c r="F67" s="1"/>
      <c r="G67" s="1"/>
      <c r="H67" s="1"/>
      <c r="I67" s="1"/>
      <c r="J67" s="1"/>
    </row>
    <row r="68" spans="1:10" ht="15.75">
      <c r="A68" s="20" t="s">
        <v>731</v>
      </c>
      <c r="B68" s="4" t="s">
        <v>706</v>
      </c>
      <c r="C68" s="539" t="s">
        <v>685</v>
      </c>
      <c r="D68" s="1"/>
      <c r="E68" s="1"/>
      <c r="F68" s="1"/>
      <c r="G68" s="1"/>
      <c r="H68" s="1"/>
      <c r="I68" s="1"/>
      <c r="J68" s="1"/>
    </row>
    <row r="69" spans="1:10" ht="15.75">
      <c r="A69" s="20" t="s">
        <v>732</v>
      </c>
      <c r="B69" s="4" t="s">
        <v>721</v>
      </c>
      <c r="C69" s="539" t="s">
        <v>685</v>
      </c>
      <c r="D69" s="1"/>
      <c r="E69" s="1"/>
      <c r="F69" s="1"/>
      <c r="G69" s="1"/>
      <c r="H69" s="1"/>
      <c r="I69" s="1"/>
      <c r="J69" s="1"/>
    </row>
    <row r="70" spans="1:10" ht="15.75">
      <c r="A70" s="20" t="s">
        <v>733</v>
      </c>
      <c r="B70" s="4" t="s">
        <v>684</v>
      </c>
      <c r="C70" s="539" t="s">
        <v>685</v>
      </c>
      <c r="D70" s="1"/>
      <c r="E70" s="1"/>
      <c r="F70" s="1"/>
      <c r="G70" s="1"/>
      <c r="H70" s="1"/>
      <c r="I70" s="1"/>
      <c r="J70" s="1"/>
    </row>
    <row r="71" spans="1:10" ht="15.75">
      <c r="A71" s="20" t="s">
        <v>733</v>
      </c>
      <c r="B71" s="4" t="s">
        <v>650</v>
      </c>
      <c r="C71" s="539" t="s">
        <v>685</v>
      </c>
      <c r="D71" s="1"/>
      <c r="E71" s="1"/>
      <c r="F71" s="1"/>
      <c r="G71" s="1"/>
      <c r="H71" s="1"/>
      <c r="I71" s="1"/>
      <c r="J71" s="1"/>
    </row>
    <row r="72" spans="1:10" ht="15.75">
      <c r="A72" s="20" t="s">
        <v>733</v>
      </c>
      <c r="B72" s="4" t="s">
        <v>687</v>
      </c>
      <c r="C72" s="539" t="s">
        <v>685</v>
      </c>
      <c r="D72" s="1"/>
      <c r="E72" s="1"/>
      <c r="F72" s="1"/>
      <c r="G72" s="1"/>
      <c r="H72" s="1"/>
      <c r="I72" s="1"/>
      <c r="J72" s="1"/>
    </row>
    <row r="73" spans="1:10" ht="15.75">
      <c r="A73" s="20" t="s">
        <v>733</v>
      </c>
      <c r="B73" s="4" t="s">
        <v>654</v>
      </c>
      <c r="C73" s="539" t="s">
        <v>685</v>
      </c>
      <c r="D73" s="1"/>
      <c r="E73" s="1"/>
      <c r="F73" s="1"/>
      <c r="G73" s="1"/>
      <c r="H73" s="1"/>
      <c r="I73" s="1"/>
      <c r="J73" s="1"/>
    </row>
    <row r="74" spans="1:10" ht="15.75">
      <c r="A74" s="20" t="s">
        <v>734</v>
      </c>
      <c r="B74" s="4" t="s">
        <v>720</v>
      </c>
      <c r="C74" s="539" t="s">
        <v>685</v>
      </c>
      <c r="D74" s="1"/>
      <c r="E74" s="1"/>
      <c r="F74" s="1"/>
      <c r="G74" s="1"/>
      <c r="H74" s="1"/>
      <c r="I74" s="1"/>
      <c r="J74" s="1"/>
    </row>
    <row r="75" spans="1:10" ht="15.75">
      <c r="A75" s="20" t="s">
        <v>735</v>
      </c>
      <c r="B75" s="4" t="s">
        <v>706</v>
      </c>
      <c r="C75" s="539" t="s">
        <v>685</v>
      </c>
      <c r="D75" s="1"/>
      <c r="E75" s="1"/>
      <c r="F75" s="1"/>
      <c r="G75" s="1"/>
      <c r="H75" s="1"/>
      <c r="I75" s="1"/>
      <c r="J75" s="1"/>
    </row>
    <row r="76" spans="1:10" ht="15.75">
      <c r="A76" s="20" t="s">
        <v>736</v>
      </c>
      <c r="B76" s="4" t="s">
        <v>727</v>
      </c>
      <c r="C76" s="539" t="s">
        <v>724</v>
      </c>
      <c r="D76" s="1"/>
      <c r="E76" s="1"/>
      <c r="F76" s="1"/>
      <c r="G76" s="1"/>
      <c r="H76" s="1"/>
      <c r="I76" s="1"/>
      <c r="J76" s="1"/>
    </row>
    <row r="77" spans="1:10" ht="15.75">
      <c r="A77" s="20" t="s">
        <v>737</v>
      </c>
      <c r="B77" s="4" t="s">
        <v>727</v>
      </c>
      <c r="C77" s="539" t="s">
        <v>724</v>
      </c>
      <c r="D77" s="1"/>
      <c r="E77" s="1"/>
      <c r="F77" s="1"/>
      <c r="G77" s="1"/>
      <c r="H77" s="1"/>
      <c r="I77" s="1"/>
      <c r="J77" s="1"/>
    </row>
    <row r="78" spans="1:10" ht="15.75">
      <c r="A78" s="20" t="s">
        <v>738</v>
      </c>
      <c r="B78" s="4" t="s">
        <v>727</v>
      </c>
      <c r="C78" s="539" t="s">
        <v>739</v>
      </c>
      <c r="D78" s="1"/>
      <c r="E78" s="1"/>
      <c r="F78" s="1"/>
      <c r="G78" s="1"/>
      <c r="H78" s="1"/>
      <c r="I78" s="1"/>
      <c r="J78" s="1"/>
    </row>
    <row r="79" spans="1:10" ht="15.75">
      <c r="A79" s="20" t="s">
        <v>740</v>
      </c>
      <c r="B79" s="4" t="s">
        <v>706</v>
      </c>
      <c r="C79" s="539" t="s">
        <v>685</v>
      </c>
      <c r="D79" s="1"/>
      <c r="E79" s="1"/>
      <c r="F79" s="1"/>
      <c r="G79" s="1"/>
      <c r="H79" s="1"/>
      <c r="I79" s="1"/>
      <c r="J79" s="1"/>
    </row>
    <row r="80" spans="1:10" ht="15.75">
      <c r="A80" s="20" t="s">
        <v>740</v>
      </c>
      <c r="B80" s="4" t="s">
        <v>727</v>
      </c>
      <c r="C80" s="539" t="s">
        <v>724</v>
      </c>
      <c r="D80" s="1"/>
      <c r="E80" s="1"/>
      <c r="F80" s="1"/>
      <c r="G80" s="1"/>
      <c r="H80" s="1"/>
      <c r="I80" s="1"/>
      <c r="J80" s="1"/>
    </row>
    <row r="81" spans="1:10" ht="15.75">
      <c r="A81" s="20" t="s">
        <v>741</v>
      </c>
      <c r="B81" s="4" t="s">
        <v>706</v>
      </c>
      <c r="C81" s="539" t="s">
        <v>685</v>
      </c>
      <c r="D81" s="1"/>
      <c r="E81" s="1"/>
      <c r="F81" s="1"/>
      <c r="G81" s="1"/>
      <c r="H81" s="1"/>
      <c r="I81" s="1"/>
      <c r="J81" s="1"/>
    </row>
    <row r="82" spans="1:10" ht="15.75">
      <c r="A82" s="20" t="s">
        <v>741</v>
      </c>
      <c r="B82" s="4" t="s">
        <v>742</v>
      </c>
      <c r="C82" s="539" t="s">
        <v>685</v>
      </c>
      <c r="D82" s="1"/>
      <c r="E82" s="1"/>
      <c r="F82" s="1"/>
      <c r="G82" s="1"/>
      <c r="H82" s="1"/>
      <c r="I82" s="1"/>
      <c r="J82" s="1"/>
    </row>
    <row r="83" spans="1:10" ht="15.75">
      <c r="A83" s="20" t="s">
        <v>736</v>
      </c>
      <c r="B83" s="4" t="s">
        <v>743</v>
      </c>
      <c r="C83" s="539" t="s">
        <v>685</v>
      </c>
      <c r="D83" s="1"/>
      <c r="E83" s="1"/>
      <c r="F83" s="1"/>
      <c r="G83" s="1"/>
      <c r="H83" s="1"/>
      <c r="I83" s="1"/>
      <c r="J83" s="1"/>
    </row>
    <row r="84" spans="1:10" ht="15.75">
      <c r="A84" s="20" t="s">
        <v>744</v>
      </c>
      <c r="B84" s="4" t="s">
        <v>743</v>
      </c>
      <c r="C84" s="539" t="s">
        <v>685</v>
      </c>
      <c r="D84" s="1"/>
      <c r="E84" s="1"/>
      <c r="F84" s="1"/>
      <c r="G84" s="1"/>
      <c r="H84" s="1"/>
      <c r="I84" s="1"/>
      <c r="J84" s="1"/>
    </row>
  </sheetData>
  <phoneticPr fontId="43" type="noConversion"/>
  <printOptions horizontalCentered="1"/>
  <pageMargins left="0.5" right="0.25" top="1" bottom="1" header="0.5" footer="0.5"/>
  <pageSetup orientation="portrait" horizontalDpi="4294967293" r:id="rId1"/>
  <headerFooter alignWithMargins="0">
    <oddFooter xml:space="preserve">&amp;L&amp;Z&amp;F, &amp;A&amp;C&amp;P of &amp;N&amp;Rwritten 8/15/05
</oddFooter>
  </headerFooter>
  <rowBreaks count="1" manualBreakCount="1">
    <brk id="49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8.75" customHeight="1"/>
  <cols>
    <col min="1" max="1" width="50.42578125" style="3" customWidth="1"/>
    <col min="2" max="2" width="12" style="4" customWidth="1"/>
    <col min="3" max="3" width="13.28515625" style="5" customWidth="1"/>
    <col min="4" max="16384" width="9.140625" style="1"/>
  </cols>
  <sheetData>
    <row r="1" spans="1:3" s="2" customFormat="1" ht="18.75" customHeight="1">
      <c r="A1" s="68" t="s">
        <v>202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91" t="s">
        <v>17</v>
      </c>
      <c r="B3" s="83">
        <v>2006</v>
      </c>
      <c r="C3" s="117">
        <v>2007</v>
      </c>
    </row>
    <row r="4" spans="1:3" s="9" customFormat="1" ht="18.75" customHeight="1">
      <c r="A4" s="72"/>
      <c r="B4" s="323"/>
      <c r="C4" s="154"/>
    </row>
    <row r="5" spans="1:3" ht="18.75" customHeight="1">
      <c r="A5" s="72" t="s">
        <v>445</v>
      </c>
      <c r="B5" s="324"/>
      <c r="C5" s="153">
        <v>50</v>
      </c>
    </row>
    <row r="6" spans="1:3" ht="18.75" customHeight="1">
      <c r="A6" s="72" t="s">
        <v>236</v>
      </c>
      <c r="B6" s="324">
        <v>112</v>
      </c>
      <c r="C6" s="153">
        <v>100</v>
      </c>
    </row>
    <row r="7" spans="1:3" ht="18.75" customHeight="1">
      <c r="A7" s="72" t="s">
        <v>444</v>
      </c>
      <c r="B7" s="324">
        <v>1500</v>
      </c>
      <c r="C7" s="153">
        <v>1500</v>
      </c>
    </row>
    <row r="8" spans="1:3" ht="18.75" customHeight="1">
      <c r="A8" s="72" t="s">
        <v>448</v>
      </c>
      <c r="B8" s="324"/>
      <c r="C8" s="153">
        <v>30</v>
      </c>
    </row>
    <row r="9" spans="1:3" ht="18.75" customHeight="1">
      <c r="A9" s="72" t="s">
        <v>449</v>
      </c>
      <c r="B9" s="324">
        <v>126</v>
      </c>
      <c r="C9" s="153">
        <v>0</v>
      </c>
    </row>
    <row r="10" spans="1:3" ht="18.75" customHeight="1">
      <c r="A10" s="72" t="s">
        <v>446</v>
      </c>
      <c r="B10" s="324"/>
      <c r="C10" s="153">
        <v>20</v>
      </c>
    </row>
    <row r="11" spans="1:3" ht="18.75" customHeight="1">
      <c r="A11" s="72" t="s">
        <v>447</v>
      </c>
      <c r="B11" s="324">
        <v>787</v>
      </c>
      <c r="C11" s="153">
        <v>660</v>
      </c>
    </row>
    <row r="12" spans="1:3" ht="18.75" customHeight="1">
      <c r="A12" s="72" t="s">
        <v>323</v>
      </c>
      <c r="B12" s="324">
        <v>100</v>
      </c>
      <c r="C12" s="153"/>
    </row>
    <row r="13" spans="1:3" ht="18.75" customHeight="1">
      <c r="A13" s="72" t="s">
        <v>967</v>
      </c>
      <c r="B13" s="324"/>
      <c r="C13" s="153">
        <v>-300</v>
      </c>
    </row>
    <row r="14" spans="1:3" s="2" customFormat="1" ht="18.75" customHeight="1">
      <c r="A14" s="72"/>
      <c r="B14" s="324"/>
      <c r="C14" s="153"/>
    </row>
    <row r="15" spans="1:3" ht="18.75" customHeight="1">
      <c r="A15" s="204" t="s">
        <v>15</v>
      </c>
      <c r="B15" s="325">
        <f>SUM(B4:B14)</f>
        <v>2625</v>
      </c>
      <c r="C15" s="186">
        <f>SUM(C4:C14)</f>
        <v>2060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/>
  </sheetViews>
  <sheetFormatPr defaultRowHeight="18.75" customHeight="1"/>
  <cols>
    <col min="1" max="1" width="42.85546875" style="3" customWidth="1"/>
    <col min="2" max="2" width="14.85546875" style="4" customWidth="1"/>
    <col min="3" max="3" width="15.85546875" style="5" customWidth="1"/>
    <col min="4" max="16384" width="9.140625" style="1"/>
  </cols>
  <sheetData>
    <row r="1" spans="1:18" s="2" customFormat="1" ht="18.75" customHeight="1">
      <c r="A1" s="68" t="s">
        <v>345</v>
      </c>
      <c r="B1" s="87"/>
      <c r="C1" s="8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8.75" customHeight="1">
      <c r="A2" s="42"/>
      <c r="B2" s="34"/>
      <c r="C2" s="35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s="2" customFormat="1" ht="18.75" customHeight="1">
      <c r="A3" s="29" t="s">
        <v>17</v>
      </c>
      <c r="B3" s="277">
        <v>2006</v>
      </c>
      <c r="C3" s="30">
        <v>2007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9" customFormat="1" ht="18.75" customHeight="1">
      <c r="A4" s="31"/>
      <c r="B4" s="278"/>
      <c r="C4" s="153"/>
      <c r="D4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18" s="2" customFormat="1" ht="18.75" customHeight="1">
      <c r="A5" s="53" t="s">
        <v>18</v>
      </c>
      <c r="B5" s="279">
        <v>19250</v>
      </c>
      <c r="C5" s="78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ht="18.75" customHeight="1">
      <c r="A6" s="72" t="s">
        <v>474</v>
      </c>
      <c r="B6" s="332"/>
      <c r="C6" s="78">
        <v>8165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18" ht="18.75" customHeight="1">
      <c r="A7" s="72" t="s">
        <v>475</v>
      </c>
      <c r="B7" s="332"/>
      <c r="C7" s="78">
        <v>1928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</row>
    <row r="8" spans="1:18" ht="18.75" customHeight="1">
      <c r="A8" s="72" t="s">
        <v>476</v>
      </c>
      <c r="B8" s="332"/>
      <c r="C8" s="78">
        <v>2006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8" ht="18.75" customHeight="1">
      <c r="A9" s="72" t="s">
        <v>478</v>
      </c>
      <c r="B9" s="332"/>
      <c r="C9" s="78">
        <v>422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 ht="18.75" customHeight="1">
      <c r="A10" s="72" t="s">
        <v>477</v>
      </c>
      <c r="B10" s="332"/>
      <c r="C10" s="78">
        <v>2840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ht="18.75" customHeight="1">
      <c r="A11" s="72" t="s">
        <v>455</v>
      </c>
      <c r="B11" s="332"/>
      <c r="C11" s="78">
        <v>4017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ht="18.75" customHeight="1">
      <c r="A12" s="72" t="s">
        <v>467</v>
      </c>
      <c r="B12" s="332"/>
      <c r="C12" s="78">
        <v>5500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ht="18.75" customHeight="1">
      <c r="A13" s="497" t="s">
        <v>919</v>
      </c>
      <c r="B13" s="498"/>
      <c r="C13" s="499">
        <v>-3500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ht="18.75" customHeight="1">
      <c r="A14" s="497" t="s">
        <v>955</v>
      </c>
      <c r="B14" s="498"/>
      <c r="C14" s="499">
        <v>-1878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ht="18.75" customHeight="1">
      <c r="A15" s="497"/>
      <c r="B15" s="498"/>
      <c r="C15" s="499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ht="18.75" customHeight="1">
      <c r="A16" s="79" t="s">
        <v>15</v>
      </c>
      <c r="B16" s="322">
        <f>SUM(B4:B12)</f>
        <v>19250</v>
      </c>
      <c r="C16" s="186">
        <f>SUM(C4:C15)</f>
        <v>19500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ht="18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ht="18.75" customHeight="1">
      <c r="A18" s="65" t="s">
        <v>479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18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18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8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8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8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8.75" customHeight="1">
      <c r="A24"/>
      <c r="B24"/>
      <c r="C24"/>
      <c r="D24"/>
      <c r="E24"/>
      <c r="F24"/>
    </row>
    <row r="25" spans="1:18" ht="18.75" customHeight="1">
      <c r="A25"/>
      <c r="B25"/>
      <c r="C25"/>
      <c r="D25"/>
      <c r="E25"/>
      <c r="F25"/>
    </row>
    <row r="26" spans="1:18" ht="18.75" customHeight="1">
      <c r="A26"/>
      <c r="B26"/>
      <c r="C26"/>
      <c r="D26"/>
      <c r="E26"/>
      <c r="F26"/>
    </row>
    <row r="27" spans="1:18" ht="18.75" customHeight="1">
      <c r="A27"/>
      <c r="B27"/>
      <c r="C27"/>
      <c r="D27"/>
      <c r="E27"/>
      <c r="F27"/>
    </row>
    <row r="28" spans="1:18" ht="18.75" customHeight="1">
      <c r="A28"/>
      <c r="B28"/>
      <c r="C28"/>
      <c r="D28"/>
      <c r="E28"/>
      <c r="F28"/>
    </row>
    <row r="29" spans="1:18" ht="18.75" customHeight="1">
      <c r="A29"/>
      <c r="B29"/>
      <c r="C29"/>
      <c r="D29"/>
      <c r="E29"/>
      <c r="F29"/>
    </row>
    <row r="30" spans="1:18" ht="18.75" customHeight="1">
      <c r="A30"/>
      <c r="B30"/>
      <c r="C30"/>
      <c r="D30"/>
      <c r="E30"/>
      <c r="F30"/>
    </row>
    <row r="31" spans="1:18" ht="18.75" customHeight="1">
      <c r="A31"/>
      <c r="B31"/>
      <c r="C31"/>
      <c r="D31"/>
      <c r="E31"/>
      <c r="F31"/>
    </row>
    <row r="32" spans="1:18" ht="18.75" customHeight="1">
      <c r="A32"/>
      <c r="B32"/>
      <c r="C32"/>
      <c r="D32"/>
      <c r="E32"/>
      <c r="F32"/>
    </row>
    <row r="33" spans="1:6" ht="18.75" customHeight="1">
      <c r="A33"/>
      <c r="B33"/>
      <c r="C33"/>
      <c r="D33"/>
      <c r="E33"/>
      <c r="F33"/>
    </row>
    <row r="34" spans="1:6" ht="18.75" customHeight="1">
      <c r="A34"/>
      <c r="B34"/>
      <c r="C34"/>
      <c r="D34"/>
      <c r="E34"/>
      <c r="F34"/>
    </row>
    <row r="35" spans="1:6" ht="18.75" customHeight="1">
      <c r="A35"/>
      <c r="B35"/>
      <c r="C35"/>
      <c r="D35"/>
      <c r="E35"/>
      <c r="F35"/>
    </row>
    <row r="36" spans="1:6" ht="18.75" customHeight="1">
      <c r="A36"/>
      <c r="B36"/>
      <c r="C36"/>
      <c r="D36"/>
      <c r="E36"/>
      <c r="F36"/>
    </row>
    <row r="37" spans="1:6" ht="18.75" customHeight="1">
      <c r="A37"/>
      <c r="B37"/>
      <c r="C37"/>
      <c r="D37"/>
      <c r="E37"/>
      <c r="F37"/>
    </row>
    <row r="38" spans="1:6" ht="18.75" customHeight="1">
      <c r="A38"/>
      <c r="B38"/>
      <c r="C38"/>
      <c r="D38"/>
      <c r="E38"/>
      <c r="F38"/>
    </row>
    <row r="39" spans="1:6" ht="18.75" customHeight="1">
      <c r="A39"/>
      <c r="B39"/>
      <c r="C39"/>
      <c r="D39"/>
      <c r="E39"/>
      <c r="F39"/>
    </row>
    <row r="40" spans="1:6" ht="18.75" customHeight="1">
      <c r="A40"/>
      <c r="B40"/>
      <c r="C40"/>
      <c r="D40"/>
      <c r="E40"/>
      <c r="F40"/>
    </row>
    <row r="41" spans="1:6" ht="18.75" customHeight="1">
      <c r="A41"/>
      <c r="B41"/>
      <c r="C41"/>
      <c r="D41"/>
      <c r="E41"/>
      <c r="F41"/>
    </row>
    <row r="42" spans="1:6" ht="18.75" customHeight="1">
      <c r="A42"/>
      <c r="B42"/>
      <c r="C42"/>
      <c r="D42"/>
      <c r="E42"/>
      <c r="F42"/>
    </row>
    <row r="43" spans="1:6" ht="18.75" customHeight="1">
      <c r="A43"/>
      <c r="B43"/>
      <c r="C43"/>
      <c r="D43"/>
      <c r="E43"/>
      <c r="F43"/>
    </row>
    <row r="44" spans="1:6" ht="18.75" customHeight="1">
      <c r="A44"/>
      <c r="B44"/>
      <c r="C44"/>
      <c r="D44"/>
      <c r="E44"/>
      <c r="F44"/>
    </row>
    <row r="45" spans="1:6" ht="18.75" customHeight="1">
      <c r="A45"/>
      <c r="B45"/>
      <c r="C45"/>
      <c r="D45"/>
      <c r="E45"/>
      <c r="F45"/>
    </row>
    <row r="46" spans="1:6" ht="18.75" customHeight="1">
      <c r="A46"/>
      <c r="B46"/>
      <c r="C46"/>
      <c r="D46"/>
      <c r="E46"/>
      <c r="F46"/>
    </row>
    <row r="47" spans="1:6" ht="18.75" customHeight="1">
      <c r="A47"/>
      <c r="B47"/>
      <c r="C47"/>
      <c r="D47"/>
      <c r="E47"/>
      <c r="F47"/>
    </row>
    <row r="48" spans="1:6" ht="18.75" customHeight="1">
      <c r="A48"/>
      <c r="B48"/>
      <c r="C48"/>
      <c r="D48"/>
      <c r="E48"/>
      <c r="F48"/>
    </row>
    <row r="49" spans="1:6" ht="18.75" customHeight="1">
      <c r="A49"/>
      <c r="B49"/>
      <c r="C49"/>
      <c r="D49"/>
      <c r="E49"/>
      <c r="F49"/>
    </row>
    <row r="50" spans="1:6" ht="18.75" customHeight="1">
      <c r="A50"/>
      <c r="B50"/>
      <c r="C50"/>
      <c r="D50"/>
      <c r="E50"/>
      <c r="F50"/>
    </row>
    <row r="51" spans="1:6" ht="18.75" customHeight="1">
      <c r="A51"/>
      <c r="B51"/>
      <c r="C51"/>
      <c r="D51"/>
      <c r="E51"/>
      <c r="F51"/>
    </row>
    <row r="52" spans="1:6" ht="18.75" customHeight="1">
      <c r="A52"/>
      <c r="B52"/>
      <c r="C52"/>
      <c r="D52"/>
      <c r="E52"/>
      <c r="F52"/>
    </row>
    <row r="53" spans="1:6" ht="18.75" customHeight="1">
      <c r="A53"/>
      <c r="B53"/>
      <c r="C53"/>
      <c r="D53"/>
      <c r="E53"/>
      <c r="F53"/>
    </row>
    <row r="54" spans="1:6" ht="18.75" customHeight="1">
      <c r="A54"/>
      <c r="B54"/>
      <c r="C54"/>
      <c r="D54"/>
      <c r="E54"/>
      <c r="F54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/>
  </sheetViews>
  <sheetFormatPr defaultRowHeight="18.75" customHeight="1"/>
  <cols>
    <col min="1" max="1" width="39" style="3" customWidth="1"/>
    <col min="2" max="2" width="14.140625" style="4" customWidth="1"/>
    <col min="3" max="3" width="14.140625" style="5" customWidth="1"/>
    <col min="4" max="16384" width="9.140625" style="1"/>
  </cols>
  <sheetData>
    <row r="1" spans="1:3" s="2" customFormat="1" ht="18.75" customHeight="1">
      <c r="A1" s="68" t="s">
        <v>107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29"/>
      <c r="B4" s="278"/>
      <c r="C4" s="32"/>
    </row>
    <row r="5" spans="1:3" s="2" customFormat="1" ht="18.75" customHeight="1">
      <c r="A5" s="33" t="s">
        <v>255</v>
      </c>
      <c r="B5" s="34">
        <v>3000</v>
      </c>
      <c r="C5" s="35">
        <v>500</v>
      </c>
    </row>
    <row r="6" spans="1:3" ht="18.75" customHeight="1">
      <c r="A6" s="40" t="s">
        <v>21</v>
      </c>
      <c r="B6" s="34">
        <v>4200</v>
      </c>
      <c r="C6" s="41">
        <v>6500</v>
      </c>
    </row>
    <row r="7" spans="1:3" ht="18.75" customHeight="1">
      <c r="A7" s="33" t="s">
        <v>814</v>
      </c>
      <c r="B7" s="34"/>
      <c r="C7" s="35">
        <v>10500</v>
      </c>
    </row>
    <row r="8" spans="1:3" ht="18.75" customHeight="1">
      <c r="A8" s="33" t="s">
        <v>450</v>
      </c>
      <c r="B8" s="34"/>
      <c r="C8" s="35">
        <v>2250</v>
      </c>
    </row>
    <row r="9" spans="1:3" ht="18.75" customHeight="1">
      <c r="A9" s="33" t="s">
        <v>256</v>
      </c>
      <c r="B9" s="34">
        <v>5500</v>
      </c>
      <c r="C9" s="35">
        <v>2500</v>
      </c>
    </row>
    <row r="10" spans="1:3" ht="18.75" customHeight="1">
      <c r="A10" s="33" t="s">
        <v>451</v>
      </c>
      <c r="B10" s="34">
        <v>6000</v>
      </c>
      <c r="C10" s="35">
        <v>3000</v>
      </c>
    </row>
    <row r="11" spans="1:3" ht="18.75" customHeight="1">
      <c r="A11" s="33" t="s">
        <v>800</v>
      </c>
      <c r="B11" s="34"/>
      <c r="C11" s="35">
        <v>15000</v>
      </c>
    </row>
    <row r="12" spans="1:3" ht="18.75" customHeight="1">
      <c r="A12" s="33" t="s">
        <v>946</v>
      </c>
      <c r="B12" s="34"/>
      <c r="C12" s="35">
        <v>5500</v>
      </c>
    </row>
    <row r="13" spans="1:3" ht="18.75" customHeight="1">
      <c r="A13" s="33" t="s">
        <v>948</v>
      </c>
      <c r="B13" s="34"/>
      <c r="C13" s="35">
        <v>1500</v>
      </c>
    </row>
    <row r="14" spans="1:3" ht="18.75" customHeight="1">
      <c r="A14" s="33" t="s">
        <v>947</v>
      </c>
      <c r="B14" s="34"/>
      <c r="C14" s="35">
        <v>5000</v>
      </c>
    </row>
    <row r="15" spans="1:3" ht="18.75" customHeight="1">
      <c r="A15" s="33" t="s">
        <v>955</v>
      </c>
      <c r="B15" s="34"/>
      <c r="C15" s="35">
        <v>-3647</v>
      </c>
    </row>
    <row r="16" spans="1:3" ht="18.75" customHeight="1">
      <c r="A16" s="241"/>
      <c r="B16" s="34"/>
      <c r="C16" s="41"/>
    </row>
    <row r="17" spans="1:3" ht="18.75" customHeight="1">
      <c r="A17" s="43" t="s">
        <v>15</v>
      </c>
      <c r="B17" s="280">
        <f>SUM(B4:B16)</f>
        <v>18700</v>
      </c>
      <c r="C17" s="90">
        <f>SUM(C4:C16)</f>
        <v>48603</v>
      </c>
    </row>
    <row r="18" spans="1:3" ht="18.75" customHeight="1">
      <c r="A18"/>
      <c r="B18"/>
      <c r="C18"/>
    </row>
    <row r="19" spans="1:3" ht="18.75" customHeight="1">
      <c r="A19" t="s">
        <v>815</v>
      </c>
      <c r="B19"/>
      <c r="C19"/>
    </row>
    <row r="20" spans="1:3" ht="18.75" customHeight="1">
      <c r="A20"/>
      <c r="B20"/>
      <c r="C20"/>
    </row>
    <row r="21" spans="1:3" ht="18.75" customHeight="1">
      <c r="A21"/>
      <c r="B21"/>
      <c r="C21"/>
    </row>
    <row r="22" spans="1:3" ht="18.75" customHeight="1">
      <c r="A22"/>
      <c r="B22"/>
      <c r="C22"/>
    </row>
    <row r="23" spans="1:3" ht="18.75" customHeight="1">
      <c r="A23"/>
      <c r="B23"/>
      <c r="C23"/>
    </row>
    <row r="24" spans="1:3" ht="18.75" customHeight="1">
      <c r="A24"/>
      <c r="B24"/>
      <c r="C24"/>
    </row>
    <row r="25" spans="1:3" ht="18.75" customHeight="1">
      <c r="A25"/>
      <c r="B25"/>
      <c r="C25"/>
    </row>
    <row r="26" spans="1:3" ht="18.75" customHeight="1">
      <c r="A26"/>
      <c r="B26"/>
      <c r="C26"/>
    </row>
    <row r="27" spans="1:3" ht="18.75" customHeight="1">
      <c r="A27"/>
      <c r="B27"/>
      <c r="C27"/>
    </row>
    <row r="28" spans="1:3" ht="18.75" customHeight="1">
      <c r="A28"/>
      <c r="B28"/>
      <c r="C28"/>
    </row>
    <row r="29" spans="1:3" ht="18.75" customHeight="1">
      <c r="A29"/>
      <c r="B29"/>
      <c r="C29"/>
    </row>
    <row r="30" spans="1:3" ht="18.75" customHeight="1">
      <c r="A30"/>
      <c r="B30"/>
      <c r="C30"/>
    </row>
    <row r="31" spans="1:3" ht="18.75" customHeight="1">
      <c r="A31"/>
      <c r="B31"/>
      <c r="C31"/>
    </row>
    <row r="32" spans="1:3" ht="18.75" customHeight="1">
      <c r="A32"/>
      <c r="B32"/>
      <c r="C32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9.7109375" style="3" customWidth="1"/>
    <col min="2" max="2" width="14.5703125" style="4" customWidth="1"/>
    <col min="3" max="3" width="14.7109375" style="5" customWidth="1"/>
    <col min="4" max="16384" width="9.140625" style="1"/>
  </cols>
  <sheetData>
    <row r="1" spans="1:3" s="2" customFormat="1" ht="18.75" customHeight="1">
      <c r="A1" s="68" t="s">
        <v>108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2005</v>
      </c>
    </row>
    <row r="4" spans="1:3" s="9" customFormat="1" ht="18.75" customHeight="1">
      <c r="A4" s="140"/>
      <c r="B4" s="483"/>
      <c r="C4" s="259"/>
    </row>
    <row r="5" spans="1:3" s="9" customFormat="1" ht="18.75" customHeight="1">
      <c r="A5" s="140"/>
      <c r="B5" s="483"/>
      <c r="C5" s="259"/>
    </row>
    <row r="6" spans="1:3" s="9" customFormat="1" ht="18.75" customHeight="1">
      <c r="A6" s="33" t="s">
        <v>862</v>
      </c>
      <c r="B6" s="34">
        <v>600</v>
      </c>
      <c r="C6" s="35"/>
    </row>
    <row r="7" spans="1:3" s="9" customFormat="1" ht="18.75" customHeight="1">
      <c r="A7" s="116" t="s">
        <v>465</v>
      </c>
      <c r="B7" s="34">
        <v>100</v>
      </c>
      <c r="C7" s="35">
        <v>100</v>
      </c>
    </row>
    <row r="8" spans="1:3" s="2" customFormat="1" ht="18.75" customHeight="1">
      <c r="A8" s="37" t="s">
        <v>464</v>
      </c>
      <c r="B8" s="287">
        <v>5000</v>
      </c>
      <c r="C8" s="98">
        <v>6000</v>
      </c>
    </row>
    <row r="9" spans="1:3" ht="18.75" customHeight="1">
      <c r="A9" s="40" t="s">
        <v>920</v>
      </c>
      <c r="B9" s="34"/>
      <c r="C9" s="41">
        <v>700</v>
      </c>
    </row>
    <row r="10" spans="1:3" ht="18.75" customHeight="1">
      <c r="A10" s="40" t="s">
        <v>957</v>
      </c>
      <c r="B10" s="34"/>
      <c r="C10" s="41">
        <v>1000</v>
      </c>
    </row>
    <row r="11" spans="1:3" ht="18.75" customHeight="1">
      <c r="A11" s="42"/>
      <c r="B11" s="34"/>
      <c r="C11" s="41"/>
    </row>
    <row r="12" spans="1:3" ht="18.75" customHeight="1">
      <c r="A12" s="42"/>
      <c r="B12" s="284"/>
      <c r="C12" s="41"/>
    </row>
    <row r="13" spans="1:3" s="2" customFormat="1" ht="18.75" customHeight="1">
      <c r="A13" s="43" t="s">
        <v>15</v>
      </c>
      <c r="B13" s="322">
        <f>SUM(B4:B12)</f>
        <v>5700</v>
      </c>
      <c r="C13" s="206">
        <f>SUM(C4:C12)</f>
        <v>7800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/>
  </sheetViews>
  <sheetFormatPr defaultRowHeight="18.75" customHeight="1"/>
  <cols>
    <col min="1" max="1" width="50.42578125" style="3" customWidth="1"/>
    <col min="2" max="2" width="15.5703125" style="4" bestFit="1" customWidth="1"/>
    <col min="3" max="3" width="13.85546875" style="1" customWidth="1"/>
    <col min="4" max="16384" width="9.140625" style="1"/>
  </cols>
  <sheetData>
    <row r="1" spans="1:3" s="2" customFormat="1" ht="18.75" customHeight="1">
      <c r="A1" s="68" t="s">
        <v>203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83">
        <v>2006</v>
      </c>
      <c r="C3" s="30">
        <v>2005</v>
      </c>
    </row>
    <row r="4" spans="1:3" s="2" customFormat="1" ht="18.75" customHeight="1">
      <c r="A4" s="29"/>
      <c r="B4" s="83"/>
      <c r="C4" s="30"/>
    </row>
    <row r="5" spans="1:3" s="2" customFormat="1" ht="18.75" customHeight="1">
      <c r="A5" s="29"/>
      <c r="B5" s="83"/>
      <c r="C5" s="30"/>
    </row>
    <row r="6" spans="1:3" s="2" customFormat="1" ht="18.75" customHeight="1">
      <c r="A6" s="70" t="s">
        <v>500</v>
      </c>
      <c r="B6" s="313">
        <v>6228</v>
      </c>
      <c r="C6" s="35">
        <v>6200</v>
      </c>
    </row>
    <row r="7" spans="1:3" s="2" customFormat="1" ht="18.75" customHeight="1">
      <c r="A7" s="70" t="s">
        <v>501</v>
      </c>
      <c r="B7" s="313">
        <v>9500</v>
      </c>
      <c r="C7" s="41">
        <v>9750</v>
      </c>
    </row>
    <row r="8" spans="1:3" ht="18.75" customHeight="1">
      <c r="A8" s="70" t="s">
        <v>302</v>
      </c>
      <c r="B8" s="313">
        <v>300</v>
      </c>
      <c r="C8" s="41">
        <v>500</v>
      </c>
    </row>
    <row r="9" spans="1:3" ht="18.75" customHeight="1">
      <c r="A9" s="40" t="s">
        <v>860</v>
      </c>
      <c r="B9" s="313">
        <v>600</v>
      </c>
      <c r="C9" s="41"/>
    </row>
    <row r="10" spans="1:3" s="2" customFormat="1" ht="18.75" customHeight="1">
      <c r="A10" s="179" t="s">
        <v>304</v>
      </c>
      <c r="B10" s="314"/>
      <c r="C10" s="185"/>
    </row>
    <row r="11" spans="1:3" ht="18.75" customHeight="1">
      <c r="A11" s="263" t="s">
        <v>303</v>
      </c>
      <c r="B11" s="314"/>
      <c r="C11" s="35"/>
    </row>
    <row r="12" spans="1:3" ht="18.75" customHeight="1">
      <c r="A12" s="116" t="s">
        <v>955</v>
      </c>
      <c r="B12" s="314"/>
      <c r="C12" s="35">
        <v>-1800</v>
      </c>
    </row>
    <row r="13" spans="1:3" ht="18.75" customHeight="1">
      <c r="A13" s="191"/>
      <c r="B13" s="34"/>
      <c r="C13" s="41"/>
    </row>
    <row r="14" spans="1:3" ht="18.75" customHeight="1">
      <c r="A14" s="43" t="s">
        <v>15</v>
      </c>
      <c r="B14" s="312">
        <f>SUM(B4:B13)</f>
        <v>16628</v>
      </c>
      <c r="C14" s="90">
        <f>SUM(C4:C13)</f>
        <v>14650</v>
      </c>
    </row>
    <row r="15" spans="1:3" ht="18.75" customHeight="1">
      <c r="B15" s="21"/>
    </row>
    <row r="16" spans="1:3" ht="18.75" customHeight="1">
      <c r="A16" s="20" t="s">
        <v>344</v>
      </c>
    </row>
  </sheetData>
  <phoneticPr fontId="43" type="noConversion"/>
  <printOptions horizontalCentered="1"/>
  <pageMargins left="0.75" right="0.75" top="1" bottom="1" header="0.5" footer="0.5"/>
  <pageSetup scale="96" orientation="portrait" horizontalDpi="4294967292" verticalDpi="300" r:id="rId1"/>
  <headerFooter alignWithMargins="0">
    <oddFooter>&amp;L&amp;Z&amp;F, &amp;A&amp;R&amp;D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/>
  </sheetViews>
  <sheetFormatPr defaultRowHeight="18.75" customHeight="1"/>
  <cols>
    <col min="1" max="1" width="49.85546875" style="817" customWidth="1"/>
    <col min="2" max="2" width="13.42578125" style="815" customWidth="1"/>
    <col min="3" max="3" width="14.140625" style="539" customWidth="1"/>
    <col min="4" max="16384" width="9.140625" style="624"/>
  </cols>
  <sheetData>
    <row r="1" spans="1:3" s="799" customFormat="1" ht="18.75" customHeight="1">
      <c r="A1" s="764" t="s">
        <v>190</v>
      </c>
      <c r="B1" s="797"/>
      <c r="C1" s="798"/>
    </row>
    <row r="2" spans="1:3" ht="18.75" customHeight="1">
      <c r="A2" s="800"/>
      <c r="B2" s="801"/>
      <c r="C2" s="802"/>
    </row>
    <row r="3" spans="1:3" s="799" customFormat="1" ht="18.75" customHeight="1">
      <c r="A3" s="702" t="s">
        <v>17</v>
      </c>
      <c r="B3" s="803">
        <v>2006</v>
      </c>
      <c r="C3" s="804">
        <v>2007</v>
      </c>
    </row>
    <row r="4" spans="1:3" s="799" customFormat="1" ht="18.75" customHeight="1">
      <c r="A4" s="805"/>
      <c r="B4" s="806"/>
      <c r="C4" s="807"/>
    </row>
    <row r="5" spans="1:3" s="799" customFormat="1" ht="18.75" customHeight="1">
      <c r="A5" s="805" t="s">
        <v>502</v>
      </c>
      <c r="B5" s="808">
        <v>2046</v>
      </c>
      <c r="C5" s="807">
        <v>2200</v>
      </c>
    </row>
    <row r="6" spans="1:3" s="799" customFormat="1" ht="18.75" customHeight="1">
      <c r="A6" s="805" t="s">
        <v>331</v>
      </c>
      <c r="B6" s="808">
        <v>12000</v>
      </c>
      <c r="C6" s="807">
        <v>12000</v>
      </c>
    </row>
    <row r="7" spans="1:3" s="799" customFormat="1" ht="18.75" customHeight="1">
      <c r="A7" s="805" t="s">
        <v>332</v>
      </c>
      <c r="B7" s="808">
        <v>2000</v>
      </c>
      <c r="C7" s="807">
        <v>2000</v>
      </c>
    </row>
    <row r="8" spans="1:3" s="799" customFormat="1" ht="18.75" customHeight="1">
      <c r="A8" s="805" t="s">
        <v>333</v>
      </c>
      <c r="B8" s="808">
        <v>7200</v>
      </c>
      <c r="C8" s="807">
        <v>8000</v>
      </c>
    </row>
    <row r="9" spans="1:3" ht="18.75" customHeight="1">
      <c r="A9" s="805" t="s">
        <v>503</v>
      </c>
      <c r="B9" s="808">
        <v>2000</v>
      </c>
      <c r="C9" s="807">
        <v>6000</v>
      </c>
    </row>
    <row r="10" spans="1:3" ht="18.75" customHeight="1">
      <c r="A10" s="805" t="s">
        <v>504</v>
      </c>
      <c r="B10" s="808">
        <v>3000</v>
      </c>
      <c r="C10" s="807">
        <v>12000</v>
      </c>
    </row>
    <row r="11" spans="1:3" ht="18.75" customHeight="1">
      <c r="A11" s="805" t="s">
        <v>505</v>
      </c>
      <c r="B11" s="808">
        <v>2000</v>
      </c>
      <c r="C11" s="807">
        <v>2000</v>
      </c>
    </row>
    <row r="12" spans="1:3" ht="18.75" customHeight="1">
      <c r="A12" s="805" t="s">
        <v>506</v>
      </c>
      <c r="B12" s="808">
        <v>300</v>
      </c>
      <c r="C12" s="807">
        <v>400</v>
      </c>
    </row>
    <row r="13" spans="1:3" ht="18.75" customHeight="1">
      <c r="A13" s="805" t="s">
        <v>507</v>
      </c>
      <c r="B13" s="808">
        <v>6000</v>
      </c>
      <c r="C13" s="807">
        <v>2000</v>
      </c>
    </row>
    <row r="14" spans="1:3" ht="18.75" customHeight="1">
      <c r="A14" s="509" t="s">
        <v>774</v>
      </c>
      <c r="B14" s="808"/>
      <c r="C14" s="807">
        <v>4200</v>
      </c>
    </row>
    <row r="15" spans="1:3" ht="18.75" customHeight="1">
      <c r="A15" s="805" t="s">
        <v>922</v>
      </c>
      <c r="B15" s="806"/>
      <c r="C15" s="807">
        <v>17000</v>
      </c>
    </row>
    <row r="16" spans="1:3" ht="18.75" customHeight="1">
      <c r="A16" s="809" t="s">
        <v>955</v>
      </c>
      <c r="B16" s="810"/>
      <c r="C16" s="811">
        <v>-15000</v>
      </c>
    </row>
    <row r="17" spans="1:3" ht="18.75" customHeight="1">
      <c r="A17" s="809"/>
      <c r="B17" s="810"/>
      <c r="C17" s="811"/>
    </row>
    <row r="18" spans="1:3" ht="18.75" customHeight="1">
      <c r="A18" s="809"/>
      <c r="B18" s="810"/>
      <c r="C18" s="811"/>
    </row>
    <row r="19" spans="1:3" s="799" customFormat="1" ht="18.75" customHeight="1">
      <c r="A19" s="812" t="s">
        <v>15</v>
      </c>
      <c r="B19" s="813">
        <f>SUM(B4:B18)</f>
        <v>36546</v>
      </c>
      <c r="C19" s="813">
        <f>SUM(C4:C18)</f>
        <v>52800</v>
      </c>
    </row>
    <row r="20" spans="1:3" ht="18.75" customHeight="1">
      <c r="A20" s="814"/>
    </row>
    <row r="21" spans="1:3" ht="18.75" customHeight="1">
      <c r="A21" s="816"/>
    </row>
    <row r="22" spans="1:3" ht="18.75" customHeight="1">
      <c r="A22" s="814"/>
    </row>
    <row r="23" spans="1:3" ht="18.75" customHeight="1">
      <c r="A23" s="814"/>
    </row>
    <row r="24" spans="1:3" ht="18.75" customHeight="1">
      <c r="A24" s="814"/>
    </row>
    <row r="25" spans="1:3" ht="18.75" customHeight="1">
      <c r="A25" s="814"/>
    </row>
    <row r="26" spans="1:3" ht="18.75" customHeight="1">
      <c r="A26" s="814"/>
    </row>
    <row r="27" spans="1:3" ht="18.75" customHeight="1">
      <c r="A27" s="814"/>
    </row>
  </sheetData>
  <phoneticPr fontId="43" type="noConversion"/>
  <printOptions horizontalCentered="1"/>
  <pageMargins left="0.75" right="0.75" top="1" bottom="1" header="0.5" footer="0.5"/>
  <pageSetup scale="90" orientation="portrait" horizontalDpi="4294967292" verticalDpi="300" r:id="rId1"/>
  <headerFooter alignWithMargins="0">
    <oddHeader xml:space="preserve">&amp;C&amp;"Arial,Bold"
</oddHeader>
    <oddFooter>&amp;L&amp;Z&amp;F, &amp;A&amp;R&amp;D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8.75" customHeight="1"/>
  <cols>
    <col min="1" max="1" width="46.7109375" style="3" customWidth="1"/>
    <col min="2" max="2" width="15.85546875" style="4" customWidth="1"/>
    <col min="3" max="3" width="15.28515625" style="5" customWidth="1"/>
    <col min="4" max="16384" width="9.140625" style="1"/>
  </cols>
  <sheetData>
    <row r="1" spans="1:3" s="2" customFormat="1" ht="18.75" customHeight="1">
      <c r="A1" s="68" t="s">
        <v>192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278"/>
      <c r="C4" s="32"/>
    </row>
    <row r="5" spans="1:3" s="9" customFormat="1" ht="18.75" customHeight="1">
      <c r="A5" s="31"/>
      <c r="B5" s="278"/>
      <c r="C5" s="32"/>
    </row>
    <row r="6" spans="1:3" s="9" customFormat="1" ht="18.75" customHeight="1">
      <c r="A6" s="31"/>
      <c r="B6" s="278"/>
      <c r="C6" s="32"/>
    </row>
    <row r="7" spans="1:3" s="9" customFormat="1" ht="18.75" customHeight="1">
      <c r="A7" s="33" t="s">
        <v>231</v>
      </c>
      <c r="B7" s="34">
        <v>260065</v>
      </c>
      <c r="C7" s="35">
        <v>260450</v>
      </c>
    </row>
    <row r="8" spans="1:3" s="9" customFormat="1" ht="18.75" customHeight="1">
      <c r="A8" s="33" t="s">
        <v>232</v>
      </c>
      <c r="B8" s="34">
        <v>109698</v>
      </c>
      <c r="C8" s="35">
        <v>113197.5</v>
      </c>
    </row>
    <row r="9" spans="1:3" s="9" customFormat="1" ht="18.75" customHeight="1">
      <c r="A9" s="31"/>
      <c r="B9" s="278"/>
      <c r="C9" s="32"/>
    </row>
    <row r="10" spans="1:3" s="9" customFormat="1" ht="18.75" customHeight="1">
      <c r="A10" s="33" t="s">
        <v>456</v>
      </c>
      <c r="B10" s="278"/>
      <c r="C10" s="32"/>
    </row>
    <row r="11" spans="1:3" s="9" customFormat="1" ht="18.75" customHeight="1">
      <c r="A11" s="33" t="s">
        <v>457</v>
      </c>
      <c r="B11" s="34"/>
      <c r="C11" s="35"/>
    </row>
    <row r="12" spans="1:3" s="2" customFormat="1" ht="18.75" customHeight="1">
      <c r="A12" s="40"/>
      <c r="B12" s="34"/>
      <c r="C12" s="41"/>
    </row>
    <row r="13" spans="1:3" ht="18.75" customHeight="1">
      <c r="A13" s="33" t="s">
        <v>458</v>
      </c>
      <c r="B13" s="34"/>
      <c r="C13" s="41"/>
    </row>
    <row r="14" spans="1:3" ht="18.75" customHeight="1">
      <c r="A14" s="33" t="s">
        <v>459</v>
      </c>
      <c r="B14" s="34"/>
      <c r="C14" s="41"/>
    </row>
    <row r="15" spans="1:3" ht="18.75" customHeight="1">
      <c r="A15" s="33" t="s">
        <v>460</v>
      </c>
      <c r="B15" s="34"/>
      <c r="C15" s="41"/>
    </row>
    <row r="16" spans="1:3" ht="18.75" customHeight="1">
      <c r="A16" s="33" t="s">
        <v>461</v>
      </c>
      <c r="B16" s="34"/>
      <c r="C16" s="41"/>
    </row>
    <row r="17" spans="1:3" ht="18.75" customHeight="1">
      <c r="A17" s="42"/>
      <c r="B17" s="34"/>
      <c r="C17" s="41"/>
    </row>
    <row r="18" spans="1:3" s="2" customFormat="1" ht="18.75" customHeight="1">
      <c r="A18" s="43" t="s">
        <v>15</v>
      </c>
      <c r="B18" s="280">
        <f>SUM(B4:B17)</f>
        <v>369763</v>
      </c>
      <c r="C18" s="90">
        <f>SUM(C4:C17)</f>
        <v>373647.5</v>
      </c>
    </row>
    <row r="19" spans="1:3" ht="18.75" customHeight="1">
      <c r="A19"/>
      <c r="B19"/>
      <c r="C19"/>
    </row>
    <row r="20" spans="1:3" ht="18.75" customHeight="1">
      <c r="A20"/>
      <c r="B20"/>
      <c r="C20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ySplit="1" topLeftCell="A14" activePane="bottomLeft" state="frozen"/>
      <selection pane="bottomLeft" activeCell="D62" sqref="D62"/>
    </sheetView>
  </sheetViews>
  <sheetFormatPr defaultRowHeight="12.75"/>
  <cols>
    <col min="1" max="1" width="4.7109375" style="375" customWidth="1"/>
    <col min="2" max="2" width="37.140625" customWidth="1"/>
    <col min="3" max="4" width="14.7109375" customWidth="1"/>
  </cols>
  <sheetData>
    <row r="1" spans="1:4" ht="25.5" customHeight="1" thickBot="1">
      <c r="A1" s="394"/>
      <c r="B1" s="395" t="s">
        <v>0</v>
      </c>
      <c r="C1" s="582" t="s">
        <v>870</v>
      </c>
      <c r="D1" s="583" t="s">
        <v>881</v>
      </c>
    </row>
    <row r="2" spans="1:4" ht="12.6" customHeight="1">
      <c r="A2" s="392">
        <v>407</v>
      </c>
      <c r="B2" s="393" t="s">
        <v>355</v>
      </c>
      <c r="C2" s="396">
        <v>70805</v>
      </c>
      <c r="D2" s="396">
        <v>70805</v>
      </c>
    </row>
    <row r="3" spans="1:4" ht="12.6" customHeight="1">
      <c r="A3" s="376">
        <v>410</v>
      </c>
      <c r="B3" s="58" t="s">
        <v>354</v>
      </c>
      <c r="C3" s="397">
        <v>1555000</v>
      </c>
      <c r="D3" s="397">
        <v>1555000</v>
      </c>
    </row>
    <row r="4" spans="1:4" ht="12.6" customHeight="1">
      <c r="A4" s="376">
        <v>415</v>
      </c>
      <c r="B4" s="58" t="s">
        <v>830</v>
      </c>
      <c r="C4" s="397">
        <v>1326000</v>
      </c>
      <c r="D4" s="397">
        <v>1326000</v>
      </c>
    </row>
    <row r="5" spans="1:4" ht="12.6" customHeight="1">
      <c r="A5" s="376">
        <v>420</v>
      </c>
      <c r="B5" s="272" t="s">
        <v>358</v>
      </c>
      <c r="C5" s="398">
        <v>15000</v>
      </c>
      <c r="D5" s="398">
        <v>15000</v>
      </c>
    </row>
    <row r="6" spans="1:4" ht="12.6" customHeight="1">
      <c r="A6" s="377">
        <v>435</v>
      </c>
      <c r="B6" s="272" t="s">
        <v>357</v>
      </c>
      <c r="C6" s="398">
        <v>2200</v>
      </c>
      <c r="D6" s="398">
        <v>2200</v>
      </c>
    </row>
    <row r="7" spans="1:4" ht="12.6" customHeight="1">
      <c r="A7" s="377">
        <v>455</v>
      </c>
      <c r="B7" s="58" t="s">
        <v>215</v>
      </c>
      <c r="C7" s="397"/>
      <c r="D7" s="397"/>
    </row>
    <row r="8" spans="1:4" ht="12.6" customHeight="1">
      <c r="A8" s="377">
        <v>460</v>
      </c>
      <c r="B8" s="272" t="s">
        <v>356</v>
      </c>
      <c r="C8" s="398">
        <v>2000</v>
      </c>
      <c r="D8" s="398">
        <v>2000</v>
      </c>
    </row>
    <row r="9" spans="1:4" ht="12.6" customHeight="1">
      <c r="A9" s="377">
        <v>470</v>
      </c>
      <c r="B9" s="272" t="s">
        <v>352</v>
      </c>
      <c r="C9" s="398">
        <v>55000</v>
      </c>
      <c r="D9" s="398">
        <v>55000</v>
      </c>
    </row>
    <row r="10" spans="1:4" ht="12.6" customHeight="1">
      <c r="A10" s="377">
        <v>475</v>
      </c>
      <c r="B10" s="272" t="s">
        <v>350</v>
      </c>
      <c r="C10" s="398">
        <v>1500</v>
      </c>
      <c r="D10" s="398">
        <v>1500</v>
      </c>
    </row>
    <row r="11" spans="1:4" ht="12.6" customHeight="1">
      <c r="A11" s="377">
        <v>480</v>
      </c>
      <c r="B11" s="95" t="s">
        <v>353</v>
      </c>
      <c r="C11" s="397">
        <v>10000</v>
      </c>
      <c r="D11" s="397">
        <v>10000</v>
      </c>
    </row>
    <row r="12" spans="1:4" ht="12.6" customHeight="1">
      <c r="A12" s="377">
        <v>485</v>
      </c>
      <c r="B12" s="272" t="s">
        <v>829</v>
      </c>
      <c r="C12" s="398">
        <v>99355</v>
      </c>
      <c r="D12" s="398">
        <v>99355</v>
      </c>
    </row>
    <row r="13" spans="1:4" ht="12.6" customHeight="1">
      <c r="A13" s="378">
        <v>499</v>
      </c>
      <c r="B13" s="379" t="s">
        <v>351</v>
      </c>
      <c r="C13" s="399">
        <v>135000</v>
      </c>
      <c r="D13" s="399">
        <v>135000</v>
      </c>
    </row>
    <row r="14" spans="1:4" ht="13.5" customHeight="1">
      <c r="A14" s="380"/>
      <c r="B14" s="381" t="s">
        <v>1</v>
      </c>
      <c r="C14" s="400">
        <f>SUM(C2:C13)</f>
        <v>3271860</v>
      </c>
      <c r="D14" s="400">
        <f>SUM(D2:D13)</f>
        <v>3271860</v>
      </c>
    </row>
    <row r="15" spans="1:4" ht="12.6" customHeight="1" thickBot="1">
      <c r="A15" s="410" t="s">
        <v>101</v>
      </c>
      <c r="B15" s="411" t="s">
        <v>359</v>
      </c>
      <c r="C15" s="412"/>
      <c r="D15" s="412"/>
    </row>
    <row r="16" spans="1:4" ht="12.6" customHeight="1">
      <c r="A16" s="382">
        <v>501</v>
      </c>
      <c r="B16" s="383" t="s">
        <v>170</v>
      </c>
      <c r="C16" s="401">
        <v>12546</v>
      </c>
      <c r="D16" s="401">
        <v>12546</v>
      </c>
    </row>
    <row r="17" spans="1:4" ht="12.6" customHeight="1">
      <c r="A17" s="369">
        <v>502</v>
      </c>
      <c r="B17" s="95" t="s">
        <v>92</v>
      </c>
      <c r="C17" s="402">
        <v>26600</v>
      </c>
      <c r="D17" s="402">
        <f>'502 SALES TAX COLLECTION COSTS'!C13</f>
        <v>32600</v>
      </c>
    </row>
    <row r="18" spans="1:4" ht="12.6" customHeight="1">
      <c r="A18" s="370">
        <v>503</v>
      </c>
      <c r="B18" s="367" t="s">
        <v>14</v>
      </c>
      <c r="C18" s="403">
        <f>'503 SUNSET VALLEY'!C11</f>
        <v>16977</v>
      </c>
      <c r="D18" s="403">
        <f>'503 SUNSET VALLEY'!C11</f>
        <v>16977</v>
      </c>
    </row>
    <row r="19" spans="1:4" ht="12.6" customHeight="1">
      <c r="A19" s="384">
        <v>601</v>
      </c>
      <c r="B19" s="385" t="s">
        <v>322</v>
      </c>
      <c r="C19" s="404">
        <v>495309</v>
      </c>
      <c r="D19" s="404">
        <v>495309</v>
      </c>
    </row>
    <row r="20" spans="1:4" ht="12.6" customHeight="1">
      <c r="A20" s="369">
        <v>602</v>
      </c>
      <c r="B20" s="94" t="s">
        <v>3</v>
      </c>
      <c r="C20" s="405">
        <f>'602 ALPHA PAGERS'!C9</f>
        <v>4326</v>
      </c>
      <c r="D20" s="405">
        <f>'602 ALPHA PAGERS'!C9</f>
        <v>4326</v>
      </c>
    </row>
    <row r="21" spans="1:4" ht="12.6" customHeight="1">
      <c r="A21" s="369">
        <v>603</v>
      </c>
      <c r="B21" s="94" t="s">
        <v>216</v>
      </c>
      <c r="C21" s="398">
        <v>67719</v>
      </c>
      <c r="D21" s="398">
        <v>96834</v>
      </c>
    </row>
    <row r="22" spans="1:4" ht="12.6" customHeight="1">
      <c r="A22" s="371">
        <v>604</v>
      </c>
      <c r="B22" s="95" t="s">
        <v>2</v>
      </c>
      <c r="C22" s="398">
        <f>'604 FUEL'!C15</f>
        <v>24700</v>
      </c>
      <c r="D22" s="398">
        <f>'604 FUEL'!C15</f>
        <v>24700</v>
      </c>
    </row>
    <row r="23" spans="1:4" ht="12.6" customHeight="1">
      <c r="A23" s="369">
        <v>605</v>
      </c>
      <c r="B23" s="96" t="s">
        <v>122</v>
      </c>
      <c r="C23" s="398">
        <f>'605 SCBA'!C19</f>
        <v>7735</v>
      </c>
      <c r="D23" s="398">
        <f>'605 SCBA'!C19</f>
        <v>7735</v>
      </c>
    </row>
    <row r="24" spans="1:4" ht="12.6" customHeight="1">
      <c r="A24" s="369">
        <v>606</v>
      </c>
      <c r="B24" s="96" t="s">
        <v>104</v>
      </c>
      <c r="C24" s="398">
        <f>'606 VEH SCH MTN'!C17</f>
        <v>16732</v>
      </c>
      <c r="D24" s="398">
        <f>'606 VEH SCH MTN'!C17</f>
        <v>16732</v>
      </c>
    </row>
    <row r="25" spans="1:4" ht="12.6" customHeight="1">
      <c r="A25" s="369">
        <v>607</v>
      </c>
      <c r="B25" s="94" t="s">
        <v>105</v>
      </c>
      <c r="C25" s="398">
        <f>'607 VEHICLE REPAIRS'!C16</f>
        <v>40000</v>
      </c>
      <c r="D25" s="398">
        <f>'607 VEHICLE REPAIRS'!C16</f>
        <v>40000</v>
      </c>
    </row>
    <row r="26" spans="1:4" ht="12.6" customHeight="1">
      <c r="A26" s="369">
        <v>608</v>
      </c>
      <c r="B26" s="94" t="s">
        <v>217</v>
      </c>
      <c r="C26" s="398">
        <f>'608 VEHICLE SUPPLIES'!C29</f>
        <v>41250</v>
      </c>
      <c r="D26" s="398">
        <f>'608 VEHICLE SUPPLIES'!C29</f>
        <v>41250</v>
      </c>
    </row>
    <row r="27" spans="1:4" ht="12.6" customHeight="1">
      <c r="A27" s="369">
        <v>609</v>
      </c>
      <c r="B27" s="94" t="s">
        <v>87</v>
      </c>
      <c r="C27" s="398">
        <v>69229</v>
      </c>
      <c r="D27" s="398">
        <f>'609 UNIFORMS &amp; PROTECTIVE GEAR'!C14</f>
        <v>59225</v>
      </c>
    </row>
    <row r="28" spans="1:4" ht="12.6" customHeight="1">
      <c r="A28" s="369">
        <v>610</v>
      </c>
      <c r="B28" s="94" t="s">
        <v>13</v>
      </c>
      <c r="C28" s="398">
        <f>'610 WMD PREPARATION'!C22</f>
        <v>5662</v>
      </c>
      <c r="D28" s="398">
        <f>'610 WMD PREPARATION'!C22</f>
        <v>5662</v>
      </c>
    </row>
    <row r="29" spans="1:4" ht="12.6" customHeight="1">
      <c r="A29" s="369">
        <v>611</v>
      </c>
      <c r="B29" s="94" t="s">
        <v>7</v>
      </c>
      <c r="C29" s="398">
        <f>'611 EMS SUPPLIES'!C17</f>
        <v>4479</v>
      </c>
      <c r="D29" s="398">
        <f>'611 EMS SUPPLIES'!C17</f>
        <v>4479</v>
      </c>
    </row>
    <row r="30" spans="1:4" ht="12.6" customHeight="1">
      <c r="A30" s="369">
        <v>612</v>
      </c>
      <c r="B30" s="94" t="s">
        <v>99</v>
      </c>
      <c r="C30" s="398">
        <v>970</v>
      </c>
      <c r="D30" s="398">
        <v>970</v>
      </c>
    </row>
    <row r="31" spans="1:4" ht="12.6" customHeight="1">
      <c r="A31" s="370">
        <v>613</v>
      </c>
      <c r="B31" s="235" t="s">
        <v>360</v>
      </c>
      <c r="C31" s="406">
        <v>19463</v>
      </c>
      <c r="D31" s="406">
        <v>19463</v>
      </c>
    </row>
    <row r="32" spans="1:4" ht="12.6" customHeight="1">
      <c r="A32" s="386">
        <v>631</v>
      </c>
      <c r="B32" s="389" t="s">
        <v>6</v>
      </c>
      <c r="C32" s="407">
        <v>6170</v>
      </c>
      <c r="D32" s="407">
        <v>6170</v>
      </c>
    </row>
    <row r="33" spans="1:4" ht="12.6" customHeight="1">
      <c r="A33" s="369">
        <v>632</v>
      </c>
      <c r="B33" s="95" t="s">
        <v>129</v>
      </c>
      <c r="C33" s="397">
        <f>'632 FIRE &amp; RESCUE TRAINING'!C32</f>
        <v>23400</v>
      </c>
      <c r="D33" s="397">
        <f>'632 FIRE &amp; RESCUE TRAINING'!C32</f>
        <v>23400</v>
      </c>
    </row>
    <row r="34" spans="1:4" ht="12.6" customHeight="1">
      <c r="A34" s="369">
        <v>633</v>
      </c>
      <c r="B34" s="94" t="s">
        <v>90</v>
      </c>
      <c r="C34" s="398">
        <v>18075</v>
      </c>
      <c r="D34" s="398">
        <v>18075</v>
      </c>
    </row>
    <row r="35" spans="1:4" ht="12.6" customHeight="1">
      <c r="A35" s="387">
        <v>634</v>
      </c>
      <c r="B35" s="388" t="s">
        <v>223</v>
      </c>
      <c r="C35" s="399">
        <f>'634 FIRE ACADEMY'!C24</f>
        <v>60000</v>
      </c>
      <c r="D35" s="399">
        <f>'634 FIRE ACADEMY'!C24</f>
        <v>60000</v>
      </c>
    </row>
    <row r="36" spans="1:4" ht="12.6" customHeight="1">
      <c r="A36" s="382">
        <v>641</v>
      </c>
      <c r="B36" s="383" t="s">
        <v>89</v>
      </c>
      <c r="C36" s="408">
        <v>447256</v>
      </c>
      <c r="D36" s="408">
        <v>447256</v>
      </c>
    </row>
    <row r="37" spans="1:4" ht="12.6" customHeight="1">
      <c r="A37" s="369">
        <v>642</v>
      </c>
      <c r="B37" s="94" t="s">
        <v>9</v>
      </c>
      <c r="C37" s="408">
        <f>'642 PAYROLL'!K44</f>
        <v>1581329.9950000001</v>
      </c>
      <c r="D37" s="408">
        <f>'642 PAYROLL'!K44</f>
        <v>1581329.9950000001</v>
      </c>
    </row>
    <row r="38" spans="1:4" ht="12.6" customHeight="1">
      <c r="A38" s="369">
        <v>643</v>
      </c>
      <c r="B38" s="94" t="s">
        <v>135</v>
      </c>
      <c r="C38" s="398">
        <v>4200</v>
      </c>
      <c r="D38" s="398">
        <v>4200</v>
      </c>
    </row>
    <row r="39" spans="1:4" ht="12.6" customHeight="1">
      <c r="A39" s="370">
        <v>644</v>
      </c>
      <c r="B39" s="235" t="s">
        <v>95</v>
      </c>
      <c r="C39" s="406">
        <f>'644 CERTIFICATIONS'!C18</f>
        <v>3352</v>
      </c>
      <c r="D39" s="406">
        <f>'644 CERTIFICATIONS'!C18</f>
        <v>3352</v>
      </c>
    </row>
    <row r="40" spans="1:4" ht="11.25" customHeight="1">
      <c r="A40" s="372">
        <v>645</v>
      </c>
      <c r="B40" s="368" t="s">
        <v>817</v>
      </c>
      <c r="C40" s="406">
        <f>'645 RECRUITMENT'!C16</f>
        <v>2975</v>
      </c>
      <c r="D40" s="406">
        <f>'645 RECRUITMENT'!C16</f>
        <v>2975</v>
      </c>
    </row>
    <row r="41" spans="1:4" ht="12.6" customHeight="1">
      <c r="A41" s="386">
        <v>651</v>
      </c>
      <c r="B41" s="389" t="s">
        <v>88</v>
      </c>
      <c r="C41" s="407">
        <f>'651 BLDG GROUND MAINT'!C22</f>
        <v>33950</v>
      </c>
      <c r="D41" s="407">
        <f>'651 BLDG GROUND MAINT'!C22</f>
        <v>33950</v>
      </c>
    </row>
    <row r="42" spans="1:4" ht="12.6" customHeight="1">
      <c r="A42" s="369">
        <v>652</v>
      </c>
      <c r="B42" s="94" t="s">
        <v>79</v>
      </c>
      <c r="C42" s="398">
        <f>'652 OFFICE SUPPLIES'!C21</f>
        <v>13650</v>
      </c>
      <c r="D42" s="398">
        <f>'652 OFFICE SUPPLIES'!C21</f>
        <v>13650</v>
      </c>
    </row>
    <row r="43" spans="1:4" ht="12.6" customHeight="1">
      <c r="A43" s="369">
        <v>653</v>
      </c>
      <c r="B43" s="94" t="s">
        <v>93</v>
      </c>
      <c r="C43" s="398">
        <f>'653 STATION SUPPLIES'!D15</f>
        <v>8720</v>
      </c>
      <c r="D43" s="398">
        <f>'653 STATION SUPPLIES'!D15</f>
        <v>8720</v>
      </c>
    </row>
    <row r="44" spans="1:4" ht="12.6" customHeight="1">
      <c r="A44" s="369">
        <v>654</v>
      </c>
      <c r="B44" s="94" t="s">
        <v>10</v>
      </c>
      <c r="C44" s="397">
        <f>'654 BANK FEES'!C17</f>
        <v>1175</v>
      </c>
      <c r="D44" s="397">
        <f>'654 BANK FEES'!C17</f>
        <v>1175</v>
      </c>
    </row>
    <row r="45" spans="1:4" ht="12.6" customHeight="1">
      <c r="A45" s="369">
        <v>655</v>
      </c>
      <c r="B45" s="94" t="s">
        <v>91</v>
      </c>
      <c r="C45" s="398">
        <f>'655 DUES AND SUBSCRIPTIONS'!C22</f>
        <v>2580</v>
      </c>
      <c r="D45" s="398">
        <f>'655 DUES AND SUBSCRIPTIONS'!C22</f>
        <v>2580</v>
      </c>
    </row>
    <row r="46" spans="1:4" ht="12.6" customHeight="1">
      <c r="A46" s="369">
        <v>656</v>
      </c>
      <c r="B46" s="94" t="s">
        <v>12</v>
      </c>
      <c r="C46" s="586">
        <f>'656 INFORMATION TECHNOLOGY'!C37</f>
        <v>15590</v>
      </c>
      <c r="D46" s="398">
        <f>'656 INFORMATION TECHNOLOGY'!C37</f>
        <v>15590</v>
      </c>
    </row>
    <row r="47" spans="1:4" ht="12.6" customHeight="1">
      <c r="A47" s="369">
        <v>657</v>
      </c>
      <c r="B47" s="94" t="s">
        <v>8</v>
      </c>
      <c r="C47" s="586">
        <f>'657 POSTAGE'!C15</f>
        <v>2060</v>
      </c>
      <c r="D47" s="398">
        <v>2360</v>
      </c>
    </row>
    <row r="48" spans="1:4" ht="12.6" customHeight="1">
      <c r="A48" s="369">
        <v>658</v>
      </c>
      <c r="B48" s="94" t="s">
        <v>346</v>
      </c>
      <c r="C48" s="586">
        <v>24878</v>
      </c>
      <c r="D48" s="398">
        <v>24878</v>
      </c>
    </row>
    <row r="49" spans="1:4" ht="12.6" customHeight="1">
      <c r="A49" s="369">
        <v>659</v>
      </c>
      <c r="B49" s="94" t="s">
        <v>168</v>
      </c>
      <c r="C49" s="587">
        <v>40250</v>
      </c>
      <c r="D49" s="397">
        <v>40250</v>
      </c>
    </row>
    <row r="50" spans="1:4" ht="12.6" customHeight="1">
      <c r="A50" s="369">
        <v>660</v>
      </c>
      <c r="B50" s="94" t="s">
        <v>169</v>
      </c>
      <c r="C50" s="587">
        <v>6100</v>
      </c>
      <c r="D50" s="397">
        <v>6100</v>
      </c>
    </row>
    <row r="51" spans="1:4" ht="12.6" customHeight="1">
      <c r="A51" s="369">
        <v>661</v>
      </c>
      <c r="B51" s="94" t="s">
        <v>4</v>
      </c>
      <c r="C51" s="586">
        <f>'661 TELEPHONE'!C14</f>
        <v>14650</v>
      </c>
      <c r="D51" s="398">
        <f>'661 TELEPHONE'!C14</f>
        <v>14650</v>
      </c>
    </row>
    <row r="52" spans="1:4" ht="12.6" customHeight="1">
      <c r="A52" s="369">
        <v>662</v>
      </c>
      <c r="B52" s="94" t="s">
        <v>5</v>
      </c>
      <c r="C52" s="586">
        <v>50800</v>
      </c>
      <c r="D52" s="398">
        <v>50800</v>
      </c>
    </row>
    <row r="53" spans="1:4" ht="12.6" customHeight="1">
      <c r="A53" s="369">
        <v>663</v>
      </c>
      <c r="B53" s="94" t="s">
        <v>22</v>
      </c>
      <c r="C53" s="586">
        <f>'663 BOND DEBT SVC'!C18</f>
        <v>373647.5</v>
      </c>
      <c r="D53" s="398">
        <f>'663 BOND DEBT SVC'!C18</f>
        <v>373647.5</v>
      </c>
    </row>
    <row r="54" spans="1:4" ht="12.6" customHeight="1">
      <c r="A54" s="369">
        <v>664</v>
      </c>
      <c r="B54" s="94" t="s">
        <v>171</v>
      </c>
      <c r="C54" s="586">
        <f>'664 TCESD COMPENSATION'!C11</f>
        <v>3850</v>
      </c>
      <c r="D54" s="398">
        <f>'664 TCESD COMPENSATION'!C11</f>
        <v>3850</v>
      </c>
    </row>
    <row r="55" spans="1:4" ht="12.6" customHeight="1">
      <c r="A55" s="369">
        <v>665</v>
      </c>
      <c r="B55" s="94" t="s">
        <v>859</v>
      </c>
      <c r="C55" s="586">
        <v>23000</v>
      </c>
      <c r="D55" s="398">
        <v>23000</v>
      </c>
    </row>
    <row r="56" spans="1:4" ht="12.6" customHeight="1">
      <c r="A56" s="387">
        <v>666</v>
      </c>
      <c r="B56" s="388" t="s">
        <v>882</v>
      </c>
      <c r="C56" s="588"/>
      <c r="D56" s="399">
        <v>15000</v>
      </c>
    </row>
    <row r="57" spans="1:4" ht="12.6" customHeight="1">
      <c r="A57" s="382">
        <v>671</v>
      </c>
      <c r="B57" s="383" t="s">
        <v>131</v>
      </c>
      <c r="C57" s="408">
        <f>'671 CODE ENFORCEMENT'!C31</f>
        <v>4520</v>
      </c>
      <c r="D57" s="408">
        <f>'671 CODE ENFORCEMENT'!C31</f>
        <v>4520</v>
      </c>
    </row>
    <row r="58" spans="1:4" ht="12.6" customHeight="1">
      <c r="A58" s="370">
        <v>672</v>
      </c>
      <c r="B58" s="235" t="s">
        <v>219</v>
      </c>
      <c r="C58" s="406">
        <f>'672 PUBLIC EDUCATION'!C12</f>
        <v>3300</v>
      </c>
      <c r="D58" s="406">
        <f>'672 PUBLIC EDUCATION'!C12</f>
        <v>3300</v>
      </c>
    </row>
    <row r="59" spans="1:4" ht="12.6" customHeight="1">
      <c r="A59" s="390">
        <v>680</v>
      </c>
      <c r="B59" s="391" t="s">
        <v>328</v>
      </c>
      <c r="C59" s="409">
        <v>400000</v>
      </c>
      <c r="D59" s="409">
        <v>462500</v>
      </c>
    </row>
    <row r="60" spans="1:4" ht="12.6" customHeight="1">
      <c r="A60" s="390">
        <v>685</v>
      </c>
      <c r="B60" s="391" t="s">
        <v>876</v>
      </c>
      <c r="C60" s="409">
        <v>0</v>
      </c>
      <c r="D60" s="409">
        <v>200000</v>
      </c>
    </row>
    <row r="61" spans="1:4" ht="12.6" customHeight="1">
      <c r="A61" s="372">
        <v>690</v>
      </c>
      <c r="B61" s="368" t="s">
        <v>877</v>
      </c>
      <c r="C61" s="408">
        <v>50000</v>
      </c>
      <c r="D61" s="408">
        <v>50000</v>
      </c>
    </row>
    <row r="62" spans="1:4" ht="13.5" customHeight="1">
      <c r="A62" s="373"/>
      <c r="B62" s="236" t="s">
        <v>15</v>
      </c>
      <c r="C62" s="701">
        <f>SUM(C16:C61)</f>
        <v>4073175.4950000001</v>
      </c>
      <c r="D62" s="701">
        <f>SUM(D16:D61)</f>
        <v>4376086.4950000001</v>
      </c>
    </row>
    <row r="63" spans="1:4" hidden="1">
      <c r="B63" s="368" t="s">
        <v>361</v>
      </c>
      <c r="C63" s="485">
        <f>C14-C62</f>
        <v>-801315.49500000011</v>
      </c>
    </row>
    <row r="65" spans="1:3" ht="13.5" customHeight="1">
      <c r="A65" s="374"/>
      <c r="B65" s="44"/>
      <c r="C65" s="44"/>
    </row>
  </sheetData>
  <phoneticPr fontId="43" type="noConversion"/>
  <printOptions horizontalCentered="1"/>
  <pageMargins left="0.75" right="0.75" top="0.18" bottom="0.1" header="0" footer="0.25"/>
  <pageSetup orientation="portrait" r:id="rId1"/>
  <headerFooter alignWithMargins="0">
    <oddFooter xml:space="preserve">&amp;Rat  11/27/06
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8.75" customHeight="1"/>
  <cols>
    <col min="1" max="1" width="51.5703125" style="3" customWidth="1"/>
    <col min="2" max="2" width="13.140625" style="4" customWidth="1"/>
    <col min="3" max="3" width="13" style="1" customWidth="1"/>
    <col min="4" max="16384" width="9.140625" style="1"/>
  </cols>
  <sheetData>
    <row r="1" spans="1:3" s="2" customFormat="1" ht="18.75" customHeight="1">
      <c r="A1" s="68" t="s">
        <v>109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281"/>
      <c r="C4" s="138"/>
    </row>
    <row r="5" spans="1:3" s="2" customFormat="1" ht="18.75" customHeight="1">
      <c r="A5" s="29"/>
      <c r="B5" s="282"/>
      <c r="C5" s="283"/>
    </row>
    <row r="6" spans="1:3" ht="18.75" customHeight="1">
      <c r="A6" s="40" t="s">
        <v>452</v>
      </c>
      <c r="B6" s="279"/>
      <c r="C6" s="77">
        <v>3375</v>
      </c>
    </row>
    <row r="7" spans="1:3" ht="18.75" customHeight="1">
      <c r="A7" s="40" t="s">
        <v>222</v>
      </c>
      <c r="B7" s="279">
        <v>2800</v>
      </c>
      <c r="C7" s="77"/>
    </row>
    <row r="8" spans="1:3" ht="18.75" customHeight="1">
      <c r="A8" s="40"/>
      <c r="B8" s="279"/>
      <c r="C8" s="77"/>
    </row>
    <row r="9" spans="1:3" ht="18.75" customHeight="1">
      <c r="A9" s="42" t="s">
        <v>968</v>
      </c>
      <c r="B9" s="279"/>
      <c r="C9" s="77">
        <v>475</v>
      </c>
    </row>
    <row r="10" spans="1:3" ht="18.75" customHeight="1">
      <c r="A10" s="42"/>
      <c r="B10" s="34"/>
      <c r="C10" s="41"/>
    </row>
    <row r="11" spans="1:3" s="2" customFormat="1" ht="18.75" customHeight="1">
      <c r="A11" s="43" t="s">
        <v>15</v>
      </c>
      <c r="B11" s="280">
        <f>SUM(B4:B10)</f>
        <v>2800</v>
      </c>
      <c r="C11" s="183">
        <f>SUM(C4:C10)</f>
        <v>3850</v>
      </c>
    </row>
  </sheetData>
  <phoneticPr fontId="43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8.75" customHeight="1"/>
  <cols>
    <col min="1" max="1" width="51.5703125" style="3" customWidth="1"/>
    <col min="2" max="2" width="14.7109375" style="4" customWidth="1"/>
    <col min="3" max="3" width="14.28515625" style="1" customWidth="1"/>
    <col min="4" max="16384" width="9.140625" style="1"/>
  </cols>
  <sheetData>
    <row r="1" spans="1:3" s="2" customFormat="1" ht="18.75" customHeight="1">
      <c r="A1" s="68" t="s">
        <v>863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281"/>
      <c r="C4" s="138"/>
    </row>
    <row r="5" spans="1:3" s="2" customFormat="1" ht="18.75" customHeight="1">
      <c r="A5" s="29"/>
      <c r="B5" s="282"/>
      <c r="C5" s="283"/>
    </row>
    <row r="6" spans="1:3" ht="18.75" customHeight="1">
      <c r="A6" s="40"/>
      <c r="B6" s="279"/>
      <c r="C6" s="77">
        <v>23000</v>
      </c>
    </row>
    <row r="7" spans="1:3" ht="18.75" customHeight="1">
      <c r="A7" s="40" t="s">
        <v>921</v>
      </c>
      <c r="B7" s="279"/>
      <c r="C7" s="77">
        <v>-8000</v>
      </c>
    </row>
    <row r="8" spans="1:3" ht="18.75" customHeight="1">
      <c r="A8" s="40" t="s">
        <v>969</v>
      </c>
      <c r="B8" s="279"/>
      <c r="C8" s="77">
        <v>-8880</v>
      </c>
    </row>
    <row r="9" spans="1:3" ht="18.75" customHeight="1">
      <c r="A9" s="42"/>
      <c r="B9" s="279"/>
      <c r="C9" s="77"/>
    </row>
    <row r="10" spans="1:3" ht="18.75" customHeight="1">
      <c r="A10" s="42"/>
      <c r="B10" s="34"/>
      <c r="C10" s="41"/>
    </row>
    <row r="11" spans="1:3" s="2" customFormat="1" ht="18.75" customHeight="1">
      <c r="A11" s="43" t="s">
        <v>15</v>
      </c>
      <c r="B11" s="280">
        <f>SUM(B4:B10)</f>
        <v>0</v>
      </c>
      <c r="C11" s="183">
        <f>SUM(C4:C10)</f>
        <v>6120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8.75" customHeight="1"/>
  <cols>
    <col min="1" max="1" width="51.5703125" style="3" customWidth="1"/>
    <col min="2" max="2" width="14.7109375" style="4" customWidth="1"/>
    <col min="3" max="3" width="14.28515625" style="1" customWidth="1"/>
    <col min="4" max="16384" width="9.140625" style="1"/>
  </cols>
  <sheetData>
    <row r="1" spans="1:3" s="2" customFormat="1" ht="18.75" customHeight="1">
      <c r="A1" s="68" t="s">
        <v>883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281"/>
      <c r="C4" s="138"/>
    </row>
    <row r="5" spans="1:3" s="2" customFormat="1" ht="18.75" customHeight="1">
      <c r="A5" s="29"/>
      <c r="B5" s="282"/>
      <c r="C5" s="283"/>
    </row>
    <row r="6" spans="1:3" ht="18.75" customHeight="1">
      <c r="A6" s="40" t="s">
        <v>880</v>
      </c>
      <c r="B6" s="279"/>
      <c r="C6" s="77">
        <v>15000</v>
      </c>
    </row>
    <row r="7" spans="1:3" ht="18.75" customHeight="1">
      <c r="A7" s="40"/>
      <c r="B7" s="279"/>
      <c r="C7" s="77"/>
    </row>
    <row r="8" spans="1:3" ht="18.75" customHeight="1">
      <c r="A8" s="40"/>
      <c r="B8" s="279"/>
      <c r="C8" s="77"/>
    </row>
    <row r="9" spans="1:3" ht="18.75" customHeight="1">
      <c r="A9" s="42"/>
      <c r="B9" s="279"/>
      <c r="C9" s="77"/>
    </row>
    <row r="10" spans="1:3" ht="18.75" customHeight="1">
      <c r="A10" s="42"/>
      <c r="B10" s="34"/>
      <c r="C10" s="41"/>
    </row>
    <row r="11" spans="1:3" s="2" customFormat="1" ht="18.75" customHeight="1">
      <c r="A11" s="43" t="s">
        <v>15</v>
      </c>
      <c r="B11" s="280">
        <f>SUM(B4:B10)</f>
        <v>0</v>
      </c>
      <c r="C11" s="183">
        <f>SUM(C4:C10)</f>
        <v>15000</v>
      </c>
    </row>
  </sheetData>
  <phoneticPr fontId="43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/>
  </sheetViews>
  <sheetFormatPr defaultRowHeight="18.75" customHeight="1"/>
  <cols>
    <col min="1" max="1" width="50.42578125" style="3" customWidth="1"/>
    <col min="2" max="2" width="14.42578125" style="4" customWidth="1"/>
    <col min="3" max="3" width="14.140625" style="5" customWidth="1"/>
    <col min="4" max="16384" width="9.140625" style="1"/>
  </cols>
  <sheetData>
    <row r="1" spans="1:3" s="2" customFormat="1" ht="18.75" customHeight="1">
      <c r="A1" s="68" t="s">
        <v>220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2" customFormat="1" ht="18.75" customHeight="1">
      <c r="A4" s="29"/>
      <c r="B4" s="277"/>
      <c r="C4" s="30"/>
    </row>
    <row r="5" spans="1:3" ht="18.75" customHeight="1">
      <c r="A5" s="33" t="s">
        <v>242</v>
      </c>
      <c r="B5" s="34">
        <v>2500</v>
      </c>
      <c r="C5" s="35" t="s">
        <v>805</v>
      </c>
    </row>
    <row r="6" spans="1:3" ht="18.75" customHeight="1">
      <c r="A6" s="33" t="s">
        <v>319</v>
      </c>
      <c r="B6" s="34">
        <v>1200</v>
      </c>
      <c r="C6" s="41" t="s">
        <v>805</v>
      </c>
    </row>
    <row r="7" spans="1:3" ht="18.75" customHeight="1">
      <c r="A7" s="33" t="s">
        <v>241</v>
      </c>
      <c r="B7" s="34">
        <v>300</v>
      </c>
      <c r="C7" s="35"/>
    </row>
    <row r="8" spans="1:3" ht="18.75" customHeight="1">
      <c r="A8" s="33" t="s">
        <v>240</v>
      </c>
      <c r="B8" s="34">
        <v>150</v>
      </c>
      <c r="C8" s="35"/>
    </row>
    <row r="9" spans="1:3" ht="18.75" customHeight="1">
      <c r="A9" s="33" t="s">
        <v>243</v>
      </c>
      <c r="B9" s="34">
        <v>500</v>
      </c>
      <c r="C9" s="41"/>
    </row>
    <row r="10" spans="1:3" ht="18.75" customHeight="1">
      <c r="A10" s="33" t="s">
        <v>779</v>
      </c>
      <c r="B10" s="34"/>
      <c r="C10" s="41">
        <v>200</v>
      </c>
    </row>
    <row r="11" spans="1:3" s="2" customFormat="1" ht="18.75" customHeight="1">
      <c r="A11" s="33" t="s">
        <v>776</v>
      </c>
      <c r="B11" s="34"/>
      <c r="C11" s="41">
        <v>600</v>
      </c>
    </row>
    <row r="12" spans="1:3" s="2" customFormat="1" ht="18.75" customHeight="1">
      <c r="A12" s="33" t="s">
        <v>247</v>
      </c>
      <c r="B12" s="34">
        <v>95</v>
      </c>
      <c r="C12" s="41" t="s">
        <v>806</v>
      </c>
    </row>
    <row r="13" spans="1:3" s="2" customFormat="1" ht="18.75" customHeight="1">
      <c r="A13" s="33" t="s">
        <v>246</v>
      </c>
      <c r="B13" s="34">
        <v>150</v>
      </c>
      <c r="C13" s="41" t="s">
        <v>807</v>
      </c>
    </row>
    <row r="14" spans="1:3" s="2" customFormat="1" ht="18.75" customHeight="1">
      <c r="A14" s="33" t="s">
        <v>245</v>
      </c>
      <c r="B14" s="34">
        <v>500</v>
      </c>
      <c r="C14" s="41" t="s">
        <v>807</v>
      </c>
    </row>
    <row r="15" spans="1:3" s="2" customFormat="1" ht="18.75" customHeight="1">
      <c r="A15" s="33" t="s">
        <v>780</v>
      </c>
      <c r="B15" s="34"/>
      <c r="C15" s="41">
        <v>475</v>
      </c>
    </row>
    <row r="16" spans="1:3" s="2" customFormat="1" ht="18.75" customHeight="1">
      <c r="A16" s="33" t="s">
        <v>781</v>
      </c>
      <c r="B16" s="34"/>
      <c r="C16" s="41">
        <v>1250</v>
      </c>
    </row>
    <row r="17" spans="1:3" s="2" customFormat="1" ht="18.75" customHeight="1">
      <c r="A17" s="33" t="s">
        <v>238</v>
      </c>
      <c r="B17" s="34">
        <v>160</v>
      </c>
      <c r="C17" s="35"/>
    </row>
    <row r="18" spans="1:3" s="2" customFormat="1" ht="18.75" customHeight="1">
      <c r="A18" s="33" t="s">
        <v>249</v>
      </c>
      <c r="B18" s="34">
        <v>2000</v>
      </c>
      <c r="C18" s="41" t="s">
        <v>808</v>
      </c>
    </row>
    <row r="19" spans="1:3" s="2" customFormat="1" ht="18.75" customHeight="1">
      <c r="A19" s="33" t="s">
        <v>244</v>
      </c>
      <c r="B19" s="34">
        <v>695</v>
      </c>
      <c r="C19" s="41" t="s">
        <v>807</v>
      </c>
    </row>
    <row r="20" spans="1:3" s="2" customFormat="1" ht="18.75" customHeight="1">
      <c r="A20" s="33" t="s">
        <v>782</v>
      </c>
      <c r="B20" s="34"/>
      <c r="C20" s="41">
        <v>125</v>
      </c>
    </row>
    <row r="21" spans="1:3" s="2" customFormat="1" ht="18.75" customHeight="1">
      <c r="A21" s="33" t="s">
        <v>318</v>
      </c>
      <c r="B21" s="34">
        <v>2000</v>
      </c>
      <c r="C21" s="35" t="s">
        <v>809</v>
      </c>
    </row>
    <row r="22" spans="1:3" s="2" customFormat="1" ht="18.75" customHeight="1">
      <c r="A22" s="33" t="s">
        <v>810</v>
      </c>
      <c r="B22" s="34"/>
      <c r="C22" s="35">
        <v>750</v>
      </c>
    </row>
    <row r="23" spans="1:3" s="2" customFormat="1" ht="18.75" customHeight="1">
      <c r="A23" s="33" t="s">
        <v>239</v>
      </c>
      <c r="B23" s="34">
        <v>250</v>
      </c>
      <c r="C23" s="35"/>
    </row>
    <row r="24" spans="1:3" s="2" customFormat="1" ht="18.75" customHeight="1">
      <c r="A24" s="33" t="s">
        <v>248</v>
      </c>
      <c r="B24" s="34">
        <v>750</v>
      </c>
      <c r="C24" s="41"/>
    </row>
    <row r="25" spans="1:3" s="2" customFormat="1" ht="18.75" customHeight="1">
      <c r="A25" s="33" t="s">
        <v>778</v>
      </c>
      <c r="B25" s="34"/>
      <c r="C25" s="41">
        <v>370</v>
      </c>
    </row>
    <row r="26" spans="1:3" s="2" customFormat="1" ht="18.75" customHeight="1">
      <c r="A26" s="33" t="s">
        <v>777</v>
      </c>
      <c r="B26" s="34"/>
      <c r="C26" s="41">
        <v>500</v>
      </c>
    </row>
    <row r="27" spans="1:3" s="2" customFormat="1" ht="18.75" customHeight="1">
      <c r="A27" s="33" t="s">
        <v>783</v>
      </c>
      <c r="B27" s="34"/>
      <c r="C27" s="41">
        <v>250</v>
      </c>
    </row>
    <row r="28" spans="1:3" s="2" customFormat="1" ht="18.75" customHeight="1">
      <c r="A28" s="116" t="s">
        <v>237</v>
      </c>
      <c r="B28" s="34">
        <v>850</v>
      </c>
      <c r="C28" s="41"/>
    </row>
    <row r="29" spans="1:3" s="2" customFormat="1" ht="18.75" customHeight="1">
      <c r="A29" s="33"/>
      <c r="B29" s="34"/>
      <c r="C29" s="41"/>
    </row>
    <row r="30" spans="1:3" ht="18.75" customHeight="1">
      <c r="A30" s="42"/>
      <c r="B30" s="34"/>
      <c r="C30" s="35"/>
    </row>
    <row r="31" spans="1:3" ht="18.75" customHeight="1">
      <c r="A31" s="43" t="s">
        <v>15</v>
      </c>
      <c r="B31" s="280">
        <f>SUM(B4:B30)</f>
        <v>12100</v>
      </c>
      <c r="C31" s="183">
        <f>SUM(C4:C30)</f>
        <v>4520</v>
      </c>
    </row>
    <row r="32" spans="1:3" ht="18.75" customHeight="1">
      <c r="A32"/>
      <c r="B32"/>
      <c r="C32"/>
    </row>
    <row r="33" spans="1:3" ht="18.75" customHeight="1">
      <c r="A33"/>
      <c r="B33"/>
      <c r="C33"/>
    </row>
    <row r="34" spans="1:3" ht="18.75" customHeight="1">
      <c r="A34"/>
      <c r="B34"/>
      <c r="C34"/>
    </row>
    <row r="35" spans="1:3" ht="18.75" customHeight="1">
      <c r="A35"/>
      <c r="B35"/>
      <c r="C35"/>
    </row>
    <row r="36" spans="1:3" ht="18.75" customHeight="1">
      <c r="A36"/>
      <c r="B36"/>
      <c r="C36"/>
    </row>
    <row r="37" spans="1:3" ht="18.75" customHeight="1">
      <c r="A37"/>
      <c r="B37"/>
      <c r="C37"/>
    </row>
    <row r="38" spans="1:3" ht="18.75" customHeight="1">
      <c r="A38"/>
      <c r="B38"/>
      <c r="C38"/>
    </row>
    <row r="39" spans="1:3" ht="18.75" customHeight="1">
      <c r="A39"/>
      <c r="B39"/>
      <c r="C39"/>
    </row>
    <row r="40" spans="1:3" ht="18.75" customHeight="1">
      <c r="A40"/>
      <c r="B40"/>
      <c r="C40"/>
    </row>
    <row r="41" spans="1:3" ht="18.75" customHeight="1">
      <c r="A41"/>
      <c r="B41"/>
      <c r="C41"/>
    </row>
    <row r="42" spans="1:3" ht="18.75" customHeight="1">
      <c r="A42"/>
      <c r="B42"/>
      <c r="C42"/>
    </row>
    <row r="43" spans="1:3" ht="18.75" customHeight="1">
      <c r="A43"/>
      <c r="B43"/>
      <c r="C43"/>
    </row>
    <row r="44" spans="1:3" ht="18.75" customHeight="1">
      <c r="A44"/>
      <c r="B44"/>
      <c r="C44"/>
    </row>
    <row r="45" spans="1:3" ht="18.75" customHeight="1">
      <c r="A45"/>
      <c r="B45"/>
      <c r="C45"/>
    </row>
    <row r="46" spans="1:3" ht="18.75" customHeight="1">
      <c r="A46"/>
      <c r="B46"/>
      <c r="C46"/>
    </row>
    <row r="47" spans="1:3" ht="18.75" customHeight="1">
      <c r="A47"/>
      <c r="B47"/>
      <c r="C47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defaultRowHeight="18.75" customHeight="1"/>
  <cols>
    <col min="1" max="1" width="49" style="3" customWidth="1"/>
    <col min="2" max="2" width="13.5703125" style="4" customWidth="1"/>
    <col min="3" max="3" width="13.140625" style="1" customWidth="1"/>
    <col min="4" max="16384" width="9.140625" style="1"/>
  </cols>
  <sheetData>
    <row r="1" spans="1:3" s="2" customFormat="1" ht="18.75" customHeight="1">
      <c r="A1" s="68" t="s">
        <v>335</v>
      </c>
      <c r="B1" s="87"/>
      <c r="C1" s="81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278"/>
      <c r="C4" s="84"/>
    </row>
    <row r="5" spans="1:3" s="2" customFormat="1" ht="18.75" customHeight="1">
      <c r="A5" s="29"/>
      <c r="B5" s="277"/>
      <c r="C5" s="30"/>
    </row>
    <row r="6" spans="1:3" s="2" customFormat="1" ht="18.75" customHeight="1">
      <c r="A6" s="33" t="s">
        <v>804</v>
      </c>
      <c r="B6" s="34"/>
      <c r="C6" s="35">
        <v>1500</v>
      </c>
    </row>
    <row r="7" spans="1:3" s="2" customFormat="1" ht="18.75" customHeight="1">
      <c r="A7" s="33" t="s">
        <v>130</v>
      </c>
      <c r="B7" s="34">
        <v>900</v>
      </c>
      <c r="C7" s="35">
        <v>800</v>
      </c>
    </row>
    <row r="8" spans="1:3" ht="18.75" customHeight="1">
      <c r="A8" s="33" t="s">
        <v>510</v>
      </c>
      <c r="B8" s="34">
        <v>1000</v>
      </c>
      <c r="C8" s="35">
        <v>1000</v>
      </c>
    </row>
    <row r="9" spans="1:3" s="2" customFormat="1" ht="18.75" customHeight="1">
      <c r="A9" s="33" t="s">
        <v>508</v>
      </c>
      <c r="B9" s="34">
        <v>150</v>
      </c>
      <c r="C9" s="35"/>
    </row>
    <row r="10" spans="1:3" ht="18.75" customHeight="1">
      <c r="A10" s="553" t="s">
        <v>320</v>
      </c>
      <c r="B10" s="34">
        <v>2000</v>
      </c>
      <c r="C10" s="35"/>
    </row>
    <row r="11" spans="1:3" ht="16.5" customHeight="1">
      <c r="A11" s="507"/>
      <c r="C11" s="35"/>
    </row>
    <row r="12" spans="1:3" ht="18.75" customHeight="1">
      <c r="A12" s="43" t="s">
        <v>15</v>
      </c>
      <c r="B12" s="280">
        <f>SUM(B4:B10)</f>
        <v>4050</v>
      </c>
      <c r="C12" s="183">
        <f>SUM(C4:C11)</f>
        <v>3300</v>
      </c>
    </row>
    <row r="13" spans="1:3" ht="18.75" customHeight="1">
      <c r="A13"/>
      <c r="B13"/>
    </row>
    <row r="14" spans="1:3" ht="18.75" customHeight="1">
      <c r="A14" t="s">
        <v>509</v>
      </c>
      <c r="B14"/>
    </row>
    <row r="15" spans="1:3" ht="18.75" customHeight="1">
      <c r="A15"/>
      <c r="B15"/>
    </row>
    <row r="16" spans="1:3" ht="18.75" customHeight="1">
      <c r="A16"/>
      <c r="B16"/>
    </row>
    <row r="17" spans="1:2" ht="18.75" customHeight="1">
      <c r="A17"/>
      <c r="B17"/>
    </row>
    <row r="18" spans="1:2" ht="18.75" customHeight="1">
      <c r="A18"/>
      <c r="B18"/>
    </row>
    <row r="19" spans="1:2" ht="18.75" customHeight="1">
      <c r="A19"/>
      <c r="B19"/>
    </row>
    <row r="20" spans="1:2" ht="18.75" customHeight="1">
      <c r="A20"/>
      <c r="B20"/>
    </row>
    <row r="21" spans="1:2" ht="18.75" customHeight="1">
      <c r="A21"/>
      <c r="B21"/>
    </row>
    <row r="22" spans="1:2" ht="18.75" customHeight="1">
      <c r="A22"/>
      <c r="B22"/>
    </row>
    <row r="23" spans="1:2" ht="18.75" customHeight="1">
      <c r="A23"/>
      <c r="B23"/>
    </row>
    <row r="24" spans="1:2" ht="18.75" customHeight="1">
      <c r="A24"/>
      <c r="B24"/>
    </row>
    <row r="25" spans="1:2" ht="18.75" customHeight="1">
      <c r="A25"/>
      <c r="B25"/>
    </row>
    <row r="26" spans="1:2" ht="18.75" customHeight="1">
      <c r="A26"/>
      <c r="B26"/>
    </row>
    <row r="27" spans="1:2" ht="18.75" customHeight="1">
      <c r="A27"/>
      <c r="B27"/>
    </row>
    <row r="28" spans="1:2" ht="18.75" customHeight="1">
      <c r="A28"/>
      <c r="B28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RowHeight="18.75" customHeight="1"/>
  <cols>
    <col min="1" max="1" width="50.5703125" style="3" customWidth="1"/>
    <col min="2" max="2" width="18.85546875" style="4" customWidth="1"/>
    <col min="3" max="3" width="16.28515625" style="1" customWidth="1"/>
    <col min="4" max="16384" width="9.140625" style="1"/>
  </cols>
  <sheetData>
    <row r="1" spans="1:3" s="2" customFormat="1" ht="18.75" customHeight="1">
      <c r="A1" s="68" t="s">
        <v>326</v>
      </c>
      <c r="B1" s="87"/>
      <c r="C1" s="276"/>
    </row>
    <row r="2" spans="1:3" ht="18.75" customHeight="1">
      <c r="A2" s="42"/>
      <c r="B2" s="34"/>
      <c r="C2" s="35"/>
    </row>
    <row r="3" spans="1:3" s="2" customFormat="1" ht="18.75" customHeight="1">
      <c r="A3" s="29" t="s">
        <v>17</v>
      </c>
      <c r="B3" s="277">
        <v>2006</v>
      </c>
      <c r="C3" s="30">
        <v>2007</v>
      </c>
    </row>
    <row r="4" spans="1:3" s="9" customFormat="1" ht="18.75" customHeight="1">
      <c r="A4" s="31"/>
      <c r="B4" s="281"/>
      <c r="C4" s="138"/>
    </row>
    <row r="5" spans="1:3" s="2" customFormat="1" ht="18.75" customHeight="1">
      <c r="A5" s="42" t="s">
        <v>327</v>
      </c>
      <c r="B5" s="329">
        <v>200000</v>
      </c>
      <c r="C5" s="207"/>
    </row>
    <row r="6" spans="1:3" s="2" customFormat="1" ht="18.75" customHeight="1">
      <c r="A6" s="33" t="s">
        <v>453</v>
      </c>
      <c r="B6" s="329"/>
      <c r="C6" s="151">
        <v>400000</v>
      </c>
    </row>
    <row r="7" spans="1:3" s="2" customFormat="1" ht="18.75" customHeight="1">
      <c r="A7" s="33" t="s">
        <v>871</v>
      </c>
      <c r="B7" s="329"/>
      <c r="C7" s="151">
        <v>62500</v>
      </c>
    </row>
    <row r="8" spans="1:3" s="2" customFormat="1" ht="18.75" customHeight="1">
      <c r="A8" s="33" t="s">
        <v>875</v>
      </c>
      <c r="B8" s="329"/>
      <c r="C8" s="151"/>
    </row>
    <row r="9" spans="1:3" s="2" customFormat="1" ht="18.75" customHeight="1">
      <c r="A9" s="155"/>
      <c r="B9" s="329"/>
      <c r="C9" s="151"/>
    </row>
    <row r="10" spans="1:3" ht="18.75" customHeight="1">
      <c r="A10" s="33" t="s">
        <v>923</v>
      </c>
      <c r="B10" s="329"/>
      <c r="C10" s="151">
        <v>-85085.04</v>
      </c>
    </row>
    <row r="11" spans="1:3" ht="18.75" customHeight="1">
      <c r="A11" s="33"/>
      <c r="B11" s="329"/>
      <c r="C11" s="151"/>
    </row>
    <row r="12" spans="1:3" ht="18.75" customHeight="1">
      <c r="A12" s="33"/>
      <c r="B12" s="329"/>
      <c r="C12" s="151"/>
    </row>
    <row r="13" spans="1:3" ht="18.75" customHeight="1">
      <c r="A13" s="33"/>
      <c r="B13" s="329"/>
      <c r="C13" s="151"/>
    </row>
    <row r="14" spans="1:3" ht="18.75" customHeight="1">
      <c r="A14" s="33"/>
      <c r="B14" s="329"/>
      <c r="C14" s="151"/>
    </row>
    <row r="15" spans="1:3" ht="18.75" customHeight="1">
      <c r="A15" s="33"/>
      <c r="B15" s="329"/>
      <c r="C15" s="151"/>
    </row>
    <row r="16" spans="1:3" s="2" customFormat="1" ht="18.75" customHeight="1">
      <c r="A16" s="33"/>
      <c r="B16" s="329"/>
      <c r="C16" s="484"/>
    </row>
    <row r="17" spans="1:3" ht="18.75" customHeight="1">
      <c r="A17" s="42"/>
      <c r="B17" s="329"/>
      <c r="C17" s="151"/>
    </row>
    <row r="18" spans="1:3" ht="18.75" customHeight="1">
      <c r="A18" s="140"/>
      <c r="B18" s="329"/>
      <c r="C18" s="151"/>
    </row>
    <row r="19" spans="1:3" ht="18.75" customHeight="1">
      <c r="A19" s="43" t="s">
        <v>15</v>
      </c>
      <c r="B19" s="189">
        <f>SUM(B4:B18)</f>
        <v>200000</v>
      </c>
      <c r="C19" s="190">
        <f>SUM(C4:C18)</f>
        <v>377414.96</v>
      </c>
    </row>
    <row r="20" spans="1:3" ht="18.75" customHeight="1">
      <c r="A20"/>
      <c r="B20"/>
    </row>
    <row r="21" spans="1:3" ht="18.75" customHeight="1">
      <c r="A21"/>
      <c r="B21"/>
    </row>
    <row r="22" spans="1:3" ht="18.75" customHeight="1">
      <c r="A22"/>
      <c r="B22"/>
    </row>
    <row r="23" spans="1:3" ht="18.75" customHeight="1">
      <c r="A23"/>
      <c r="B23"/>
    </row>
    <row r="24" spans="1:3" ht="18.75" customHeight="1">
      <c r="A24"/>
      <c r="B24"/>
    </row>
    <row r="25" spans="1:3" ht="18.75" customHeight="1">
      <c r="A25"/>
      <c r="B25"/>
    </row>
    <row r="26" spans="1:3" ht="18.75" customHeight="1">
      <c r="A26"/>
      <c r="B26"/>
    </row>
    <row r="27" spans="1:3" ht="18.75" customHeight="1">
      <c r="A27"/>
      <c r="B27"/>
    </row>
    <row r="28" spans="1:3" ht="18.75" customHeight="1">
      <c r="A28"/>
      <c r="B28"/>
    </row>
    <row r="29" spans="1:3" ht="18.75" customHeight="1">
      <c r="A29"/>
      <c r="B29"/>
    </row>
    <row r="30" spans="1:3" ht="18.75" customHeight="1">
      <c r="A30"/>
      <c r="B30"/>
    </row>
    <row r="31" spans="1:3" ht="18.75" customHeight="1">
      <c r="A31"/>
      <c r="B31"/>
    </row>
    <row r="32" spans="1:3" ht="18.75" customHeight="1">
      <c r="A32"/>
      <c r="B32"/>
    </row>
    <row r="33" spans="1:2" ht="18.75" customHeight="1">
      <c r="A33"/>
      <c r="B33"/>
    </row>
    <row r="34" spans="1:2" ht="18.75" customHeight="1">
      <c r="A34"/>
      <c r="B34"/>
    </row>
    <row r="35" spans="1:2" ht="18.75" customHeight="1">
      <c r="A35"/>
      <c r="B35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/>
  </sheetViews>
  <sheetFormatPr defaultRowHeight="18.75" customHeight="1"/>
  <cols>
    <col min="1" max="1" width="44" style="3" customWidth="1"/>
    <col min="2" max="2" width="13.5703125" style="4" customWidth="1"/>
    <col min="3" max="3" width="13.5703125" style="1" customWidth="1"/>
    <col min="4" max="4" width="11.85546875" style="624" customWidth="1"/>
    <col min="5" max="16384" width="9.140625" style="1"/>
  </cols>
  <sheetData>
    <row r="1" spans="1:4" s="2" customFormat="1" ht="18.75" customHeight="1">
      <c r="A1" s="718" t="s">
        <v>878</v>
      </c>
      <c r="B1" s="719"/>
      <c r="C1" s="720"/>
      <c r="D1" s="717"/>
    </row>
    <row r="2" spans="1:4" ht="15" customHeight="1">
      <c r="A2" s="42"/>
      <c r="B2" s="34"/>
      <c r="C2" s="704"/>
      <c r="D2" s="721"/>
    </row>
    <row r="3" spans="1:4" s="2" customFormat="1" ht="15" customHeight="1">
      <c r="A3" s="702" t="s">
        <v>17</v>
      </c>
      <c r="B3" s="703">
        <v>2006</v>
      </c>
      <c r="C3" s="705">
        <v>2007</v>
      </c>
      <c r="D3" s="722">
        <v>2008</v>
      </c>
    </row>
    <row r="4" spans="1:4" s="9" customFormat="1" ht="15" customHeight="1">
      <c r="A4" s="31"/>
      <c r="B4" s="278"/>
      <c r="C4" s="706"/>
      <c r="D4" s="723"/>
    </row>
    <row r="5" spans="1:4" s="2" customFormat="1" ht="15" customHeight="1">
      <c r="A5" s="40" t="s">
        <v>347</v>
      </c>
      <c r="B5" s="366">
        <v>96963</v>
      </c>
      <c r="C5" s="707"/>
      <c r="D5" s="724"/>
    </row>
    <row r="6" spans="1:4" s="2" customFormat="1" ht="15" customHeight="1">
      <c r="A6" s="40" t="s">
        <v>940</v>
      </c>
      <c r="B6" s="366"/>
      <c r="C6" s="710"/>
      <c r="D6" s="724"/>
    </row>
    <row r="7" spans="1:4" s="2" customFormat="1" ht="15" customHeight="1">
      <c r="A7" s="40"/>
      <c r="B7" s="366"/>
      <c r="C7" s="707"/>
      <c r="D7" s="724"/>
    </row>
    <row r="8" spans="1:4" s="2" customFormat="1" ht="15" customHeight="1">
      <c r="A8" s="40" t="s">
        <v>936</v>
      </c>
      <c r="B8" s="279"/>
      <c r="C8" s="710">
        <v>12015.07</v>
      </c>
      <c r="D8" s="724"/>
    </row>
    <row r="9" spans="1:4" s="2" customFormat="1" ht="15" customHeight="1">
      <c r="A9" s="174" t="s">
        <v>937</v>
      </c>
      <c r="B9" s="279"/>
      <c r="C9" s="710">
        <v>140000</v>
      </c>
      <c r="D9" s="724">
        <v>115000</v>
      </c>
    </row>
    <row r="10" spans="1:4" ht="15" customHeight="1">
      <c r="A10" s="40" t="s">
        <v>938</v>
      </c>
      <c r="B10" s="279"/>
      <c r="C10" s="710">
        <v>10000</v>
      </c>
      <c r="D10" s="724"/>
    </row>
    <row r="11" spans="1:4" ht="15" customHeight="1">
      <c r="A11" s="40" t="s">
        <v>939</v>
      </c>
      <c r="B11" s="279"/>
      <c r="C11" s="710">
        <v>80000</v>
      </c>
      <c r="D11" s="724"/>
    </row>
    <row r="12" spans="1:4" ht="15" customHeight="1">
      <c r="A12" s="40" t="s">
        <v>941</v>
      </c>
      <c r="B12" s="279"/>
      <c r="C12" s="710">
        <v>10984.93</v>
      </c>
      <c r="D12" s="724"/>
    </row>
    <row r="13" spans="1:4" ht="15" customHeight="1">
      <c r="A13" s="40"/>
      <c r="B13" s="279"/>
      <c r="C13" s="710"/>
      <c r="D13" s="724"/>
    </row>
    <row r="14" spans="1:4" ht="15" customHeight="1">
      <c r="A14" s="40"/>
      <c r="B14" s="279"/>
      <c r="C14" s="710"/>
      <c r="D14" s="724"/>
    </row>
    <row r="15" spans="1:4" ht="15" customHeight="1">
      <c r="A15" s="40"/>
      <c r="B15" s="279"/>
      <c r="C15" s="710"/>
      <c r="D15" s="724"/>
    </row>
    <row r="16" spans="1:4" ht="15" customHeight="1">
      <c r="A16" s="40"/>
      <c r="B16" s="279"/>
      <c r="C16" s="710"/>
      <c r="D16" s="724"/>
    </row>
    <row r="17" spans="1:4" ht="15" customHeight="1">
      <c r="A17" s="40"/>
      <c r="B17" s="279"/>
      <c r="C17" s="710"/>
      <c r="D17" s="724"/>
    </row>
    <row r="18" spans="1:4" ht="15" customHeight="1">
      <c r="A18" s="40"/>
      <c r="B18" s="279"/>
      <c r="C18" s="710"/>
      <c r="D18" s="724"/>
    </row>
    <row r="19" spans="1:4" ht="15" customHeight="1">
      <c r="A19" s="40"/>
      <c r="B19" s="279"/>
      <c r="C19" s="710"/>
      <c r="D19" s="724"/>
    </row>
    <row r="20" spans="1:4" ht="15" customHeight="1">
      <c r="A20" s="617"/>
      <c r="B20" s="618"/>
      <c r="C20" s="712"/>
      <c r="D20" s="724"/>
    </row>
    <row r="21" spans="1:4" ht="15" customHeight="1">
      <c r="A21" s="617"/>
      <c r="B21" s="618"/>
      <c r="C21" s="711"/>
      <c r="D21" s="724"/>
    </row>
    <row r="22" spans="1:4" ht="15" customHeight="1">
      <c r="A22" s="617"/>
      <c r="B22" s="618"/>
      <c r="C22" s="711"/>
      <c r="D22" s="724"/>
    </row>
    <row r="23" spans="1:4" ht="15" customHeight="1">
      <c r="A23" s="617"/>
      <c r="B23" s="618"/>
      <c r="C23" s="711"/>
      <c r="D23" s="724"/>
    </row>
    <row r="24" spans="1:4" ht="15" customHeight="1">
      <c r="A24" s="617"/>
      <c r="B24" s="618"/>
      <c r="C24" s="711"/>
      <c r="D24" s="724"/>
    </row>
    <row r="25" spans="1:4" ht="15" customHeight="1" thickBot="1">
      <c r="A25" s="617"/>
      <c r="B25" s="618"/>
      <c r="C25" s="713"/>
      <c r="D25" s="725"/>
    </row>
    <row r="26" spans="1:4" ht="15" customHeight="1" thickTop="1">
      <c r="A26" s="43" t="s">
        <v>15</v>
      </c>
      <c r="B26" s="714">
        <f>SUM(B4:B25)</f>
        <v>96963</v>
      </c>
      <c r="C26" s="715">
        <f>SUM(C4:C25)</f>
        <v>253000</v>
      </c>
      <c r="D26" s="716"/>
    </row>
    <row r="27" spans="1:4" ht="15" customHeight="1">
      <c r="A27"/>
      <c r="B27"/>
    </row>
    <row r="28" spans="1:4" ht="18.75" customHeight="1">
      <c r="A28"/>
      <c r="B28"/>
    </row>
    <row r="29" spans="1:4" ht="18.75" customHeight="1">
      <c r="A29"/>
      <c r="B29"/>
    </row>
    <row r="30" spans="1:4" ht="18.75" customHeight="1">
      <c r="A30"/>
      <c r="B30"/>
    </row>
    <row r="31" spans="1:4" ht="18.75" customHeight="1">
      <c r="A31"/>
      <c r="B31"/>
    </row>
    <row r="32" spans="1:4" ht="18.75" customHeight="1">
      <c r="A32"/>
      <c r="B32"/>
    </row>
    <row r="33" spans="1:2" ht="18.75" customHeight="1">
      <c r="A33"/>
      <c r="B33"/>
    </row>
    <row r="34" spans="1:2" ht="18.75" customHeight="1">
      <c r="A34"/>
      <c r="B34"/>
    </row>
    <row r="35" spans="1:2" ht="18.75" customHeight="1">
      <c r="A35"/>
      <c r="B35"/>
    </row>
    <row r="36" spans="1:2" ht="18.75" customHeight="1">
      <c r="A36"/>
      <c r="B36"/>
    </row>
    <row r="37" spans="1:2" ht="18.75" customHeight="1">
      <c r="A37"/>
      <c r="B37"/>
    </row>
    <row r="38" spans="1:2" ht="18.75" customHeight="1">
      <c r="A38"/>
      <c r="B38"/>
    </row>
    <row r="39" spans="1:2" ht="18.75" customHeight="1">
      <c r="A39"/>
      <c r="B39"/>
    </row>
    <row r="40" spans="1:2" ht="18.75" customHeight="1">
      <c r="A40"/>
      <c r="B40"/>
    </row>
    <row r="41" spans="1:2" ht="18.75" customHeight="1">
      <c r="A41"/>
      <c r="B41"/>
    </row>
  </sheetData>
  <phoneticPr fontId="43" type="noConversion"/>
  <pageMargins left="0.75" right="0.75" top="1" bottom="1" header="0.5" footer="0.5"/>
  <pageSetup orientation="portrait" horizontalDpi="4294967293" verticalDpi="0" r:id="rId1"/>
  <headerFooter alignWithMargins="0">
    <oddFooter>&amp;L&amp;Z&amp;F, &amp;A&amp;R&amp;D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/>
  </sheetViews>
  <sheetFormatPr defaultRowHeight="18.75" customHeight="1"/>
  <cols>
    <col min="1" max="1" width="48.5703125" style="817" customWidth="1"/>
    <col min="2" max="2" width="13.5703125" style="815" customWidth="1"/>
    <col min="3" max="3" width="12.85546875" style="624" customWidth="1"/>
    <col min="4" max="16384" width="9.140625" style="624"/>
  </cols>
  <sheetData>
    <row r="1" spans="1:3" s="799" customFormat="1" ht="18.75" customHeight="1">
      <c r="A1" s="764" t="s">
        <v>329</v>
      </c>
      <c r="B1" s="818"/>
      <c r="C1" s="819"/>
    </row>
    <row r="2" spans="1:3" ht="18.75" customHeight="1">
      <c r="A2" s="800"/>
      <c r="B2" s="801"/>
      <c r="C2" s="820"/>
    </row>
    <row r="3" spans="1:3" s="799" customFormat="1" ht="18.75" customHeight="1">
      <c r="A3" s="702" t="s">
        <v>17</v>
      </c>
      <c r="B3" s="703">
        <v>2006</v>
      </c>
      <c r="C3" s="804">
        <v>2007</v>
      </c>
    </row>
    <row r="4" spans="1:3" s="824" customFormat="1" ht="18.75" customHeight="1">
      <c r="A4" s="821"/>
      <c r="B4" s="822"/>
      <c r="C4" s="823"/>
    </row>
    <row r="5" spans="1:3" s="799" customFormat="1" ht="18.75" customHeight="1">
      <c r="A5" s="800" t="s">
        <v>330</v>
      </c>
      <c r="B5" s="366">
        <v>121283</v>
      </c>
      <c r="C5" s="580">
        <v>50000</v>
      </c>
    </row>
    <row r="6" spans="1:3" s="799" customFormat="1" ht="18.75" customHeight="1">
      <c r="A6" s="509" t="s">
        <v>334</v>
      </c>
      <c r="B6" s="366"/>
      <c r="C6" s="825"/>
    </row>
    <row r="7" spans="1:3" s="799" customFormat="1" ht="18.75" customHeight="1">
      <c r="A7" s="509" t="s">
        <v>347</v>
      </c>
      <c r="B7" s="366">
        <v>96963</v>
      </c>
      <c r="C7" s="825"/>
    </row>
    <row r="8" spans="1:3" s="799" customFormat="1" ht="18.75" customHeight="1">
      <c r="A8" s="509" t="s">
        <v>927</v>
      </c>
      <c r="B8" s="366">
        <v>-182746</v>
      </c>
      <c r="C8" s="825"/>
    </row>
    <row r="9" spans="1:3" s="799" customFormat="1" ht="18.75" customHeight="1">
      <c r="A9" s="509" t="s">
        <v>928</v>
      </c>
      <c r="B9" s="366">
        <v>-35500</v>
      </c>
      <c r="C9" s="825"/>
    </row>
    <row r="10" spans="1:3" s="799" customFormat="1" ht="18.75" customHeight="1">
      <c r="A10" s="509"/>
      <c r="B10" s="366"/>
      <c r="C10" s="825"/>
    </row>
    <row r="11" spans="1:3" s="799" customFormat="1" ht="18.75" customHeight="1">
      <c r="A11" s="509"/>
      <c r="B11" s="366"/>
      <c r="C11" s="825"/>
    </row>
    <row r="12" spans="1:3" s="799" customFormat="1" ht="18.75" customHeight="1">
      <c r="A12" s="508" t="s">
        <v>944</v>
      </c>
      <c r="B12" s="748"/>
      <c r="C12" s="749">
        <v>-23462</v>
      </c>
    </row>
    <row r="13" spans="1:3" ht="18.75" customHeight="1">
      <c r="A13" s="750" t="s">
        <v>945</v>
      </c>
      <c r="B13" s="748"/>
      <c r="C13" s="749">
        <v>-12000</v>
      </c>
    </row>
    <row r="14" spans="1:3" ht="18.75" customHeight="1">
      <c r="A14" s="509"/>
      <c r="B14" s="366"/>
      <c r="C14" s="825"/>
    </row>
    <row r="15" spans="1:3" ht="18.75" customHeight="1">
      <c r="A15" s="509" t="s">
        <v>970</v>
      </c>
      <c r="B15" s="366"/>
      <c r="C15" s="826">
        <v>-14538</v>
      </c>
    </row>
    <row r="16" spans="1:3" ht="18.75" customHeight="1">
      <c r="A16" s="509"/>
      <c r="B16" s="366"/>
      <c r="C16" s="825"/>
    </row>
    <row r="17" spans="1:3" ht="18.75" customHeight="1">
      <c r="A17" s="509"/>
      <c r="B17" s="366"/>
      <c r="C17" s="825"/>
    </row>
    <row r="18" spans="1:3" ht="18.75" customHeight="1">
      <c r="A18" s="509"/>
      <c r="B18" s="366"/>
      <c r="C18" s="825"/>
    </row>
    <row r="19" spans="1:3" s="799" customFormat="1" ht="18.75" customHeight="1">
      <c r="A19" s="509"/>
      <c r="B19" s="366"/>
      <c r="C19" s="827"/>
    </row>
    <row r="20" spans="1:3" ht="18.75" customHeight="1">
      <c r="A20" s="800"/>
      <c r="B20" s="366"/>
      <c r="C20" s="825"/>
    </row>
    <row r="21" spans="1:3" ht="18.75" customHeight="1">
      <c r="A21" s="828"/>
      <c r="B21" s="366"/>
      <c r="C21" s="825"/>
    </row>
    <row r="22" spans="1:3" ht="18.75" customHeight="1">
      <c r="A22" s="812" t="s">
        <v>15</v>
      </c>
      <c r="B22" s="365">
        <f>SUM(B4:B21)</f>
        <v>0</v>
      </c>
      <c r="C22" s="579">
        <f>SUM(C4:C21)</f>
        <v>0</v>
      </c>
    </row>
    <row r="23" spans="1:3" ht="18.75" customHeight="1">
      <c r="A23" s="570"/>
      <c r="B23" s="570"/>
    </row>
    <row r="24" spans="1:3" ht="18.75" customHeight="1">
      <c r="A24" s="570"/>
      <c r="B24" s="570"/>
    </row>
    <row r="25" spans="1:3" ht="18.75" customHeight="1">
      <c r="A25" s="570"/>
      <c r="B25" s="570"/>
    </row>
    <row r="26" spans="1:3" ht="18.75" customHeight="1">
      <c r="A26" s="570"/>
      <c r="B26" s="570"/>
    </row>
    <row r="27" spans="1:3" ht="18.75" customHeight="1">
      <c r="A27" s="570"/>
      <c r="B27" s="570"/>
    </row>
    <row r="28" spans="1:3" ht="18.75" customHeight="1">
      <c r="A28" s="570"/>
      <c r="B28" s="570"/>
    </row>
    <row r="29" spans="1:3" ht="18.75" customHeight="1">
      <c r="A29" s="570"/>
      <c r="B29" s="570"/>
    </row>
    <row r="30" spans="1:3" ht="18.75" customHeight="1">
      <c r="A30" s="570"/>
      <c r="B30" s="570"/>
    </row>
    <row r="31" spans="1:3" ht="18.75" customHeight="1">
      <c r="A31" s="570"/>
      <c r="B31" s="570"/>
    </row>
    <row r="32" spans="1:3" ht="18.75" customHeight="1">
      <c r="A32" s="570"/>
      <c r="B32" s="570"/>
    </row>
    <row r="33" spans="1:2" ht="18.75" customHeight="1">
      <c r="A33" s="570"/>
      <c r="B33" s="570"/>
    </row>
    <row r="34" spans="1:2" ht="18.75" customHeight="1">
      <c r="A34" s="570"/>
      <c r="B34" s="570"/>
    </row>
    <row r="35" spans="1:2" ht="18.75" customHeight="1">
      <c r="A35" s="570"/>
      <c r="B35" s="570"/>
    </row>
    <row r="36" spans="1:2" ht="18.75" customHeight="1">
      <c r="A36" s="570"/>
      <c r="B36" s="570"/>
    </row>
    <row r="37" spans="1:2" ht="18.75" customHeight="1">
      <c r="A37" s="570"/>
      <c r="B37" s="570"/>
    </row>
    <row r="38" spans="1:2" ht="18.75" customHeight="1">
      <c r="A38" s="570"/>
      <c r="B38" s="570"/>
    </row>
  </sheetData>
  <phoneticPr fontId="43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workbookViewId="0">
      <pane ySplit="1" topLeftCell="A2" activePane="bottomLeft" state="frozen"/>
      <selection pane="bottomLeft"/>
    </sheetView>
  </sheetViews>
  <sheetFormatPr defaultRowHeight="12.75"/>
  <cols>
    <col min="1" max="1" width="6.28515625" style="615" customWidth="1"/>
    <col min="2" max="2" width="37.140625" customWidth="1"/>
    <col min="3" max="3" width="21.140625" customWidth="1"/>
    <col min="4" max="4" width="21.42578125" customWidth="1"/>
  </cols>
  <sheetData>
    <row r="1" spans="1:4" ht="13.5" customHeight="1" thickBot="1">
      <c r="A1" s="762">
        <v>2007</v>
      </c>
      <c r="B1" s="751" t="s">
        <v>0</v>
      </c>
      <c r="C1" s="613" t="s">
        <v>942</v>
      </c>
      <c r="D1" s="583" t="s">
        <v>950</v>
      </c>
    </row>
    <row r="2" spans="1:4" ht="11.25" customHeight="1">
      <c r="A2" s="639">
        <v>407</v>
      </c>
      <c r="B2" s="726" t="s">
        <v>355</v>
      </c>
      <c r="C2" s="640">
        <v>70805</v>
      </c>
      <c r="D2" s="640">
        <v>123000</v>
      </c>
    </row>
    <row r="3" spans="1:4" ht="12.6" customHeight="1">
      <c r="A3" s="641">
        <v>410</v>
      </c>
      <c r="B3" s="642" t="s">
        <v>354</v>
      </c>
      <c r="C3" s="643">
        <v>1555000</v>
      </c>
      <c r="D3" s="643">
        <v>1587685</v>
      </c>
    </row>
    <row r="4" spans="1:4" ht="12.6" customHeight="1">
      <c r="A4" s="641">
        <v>415</v>
      </c>
      <c r="B4" s="642" t="s">
        <v>830</v>
      </c>
      <c r="C4" s="643">
        <v>1326000</v>
      </c>
      <c r="D4" s="643">
        <v>1330401</v>
      </c>
    </row>
    <row r="5" spans="1:4" ht="12.6" customHeight="1">
      <c r="A5" s="641">
        <v>420</v>
      </c>
      <c r="B5" s="608" t="s">
        <v>358</v>
      </c>
      <c r="C5" s="644">
        <v>15000</v>
      </c>
      <c r="D5" s="644">
        <v>5656</v>
      </c>
    </row>
    <row r="6" spans="1:4" ht="11.25" customHeight="1">
      <c r="A6" s="646">
        <v>435</v>
      </c>
      <c r="B6" s="608" t="s">
        <v>357</v>
      </c>
      <c r="C6" s="644">
        <v>2200</v>
      </c>
      <c r="D6" s="644">
        <v>1600</v>
      </c>
    </row>
    <row r="7" spans="1:4" ht="11.25" customHeight="1">
      <c r="A7" s="646">
        <v>455</v>
      </c>
      <c r="B7" s="608" t="s">
        <v>930</v>
      </c>
      <c r="C7" s="644"/>
      <c r="D7" s="644">
        <v>500000</v>
      </c>
    </row>
    <row r="8" spans="1:4" ht="10.5" customHeight="1">
      <c r="A8" s="646">
        <v>460</v>
      </c>
      <c r="B8" s="608" t="s">
        <v>356</v>
      </c>
      <c r="C8" s="644">
        <v>2000</v>
      </c>
      <c r="D8" s="644">
        <v>1000</v>
      </c>
    </row>
    <row r="9" spans="1:4" ht="12.6" customHeight="1">
      <c r="A9" s="646">
        <v>470</v>
      </c>
      <c r="B9" s="608" t="s">
        <v>352</v>
      </c>
      <c r="C9" s="644">
        <v>55000</v>
      </c>
      <c r="D9" s="644">
        <v>77900</v>
      </c>
    </row>
    <row r="10" spans="1:4" ht="11.25" customHeight="1">
      <c r="A10" s="646">
        <v>475</v>
      </c>
      <c r="B10" s="608" t="s">
        <v>350</v>
      </c>
      <c r="C10" s="644">
        <v>1500</v>
      </c>
      <c r="D10" s="644">
        <v>391700</v>
      </c>
    </row>
    <row r="11" spans="1:4" ht="12.6" customHeight="1">
      <c r="A11" s="646">
        <v>480</v>
      </c>
      <c r="B11" s="647" t="s">
        <v>353</v>
      </c>
      <c r="C11" s="643">
        <v>10000</v>
      </c>
      <c r="D11" s="643">
        <v>11283</v>
      </c>
    </row>
    <row r="12" spans="1:4" ht="12.6" customHeight="1">
      <c r="A12" s="646">
        <v>485</v>
      </c>
      <c r="B12" s="647" t="s">
        <v>888</v>
      </c>
      <c r="C12" s="643">
        <v>0</v>
      </c>
      <c r="D12" s="643">
        <v>37655</v>
      </c>
    </row>
    <row r="13" spans="1:4" ht="12.6" customHeight="1">
      <c r="A13" s="646">
        <v>495</v>
      </c>
      <c r="B13" s="608" t="s">
        <v>829</v>
      </c>
      <c r="C13" s="644">
        <v>99355</v>
      </c>
      <c r="D13" s="644"/>
    </row>
    <row r="14" spans="1:4" ht="12.6" customHeight="1">
      <c r="A14" s="648">
        <v>499</v>
      </c>
      <c r="B14" s="727" t="s">
        <v>351</v>
      </c>
      <c r="C14" s="649">
        <v>135000</v>
      </c>
      <c r="D14" s="649">
        <v>10259</v>
      </c>
    </row>
    <row r="15" spans="1:4" ht="12" customHeight="1">
      <c r="A15" s="728"/>
      <c r="B15" s="729" t="s">
        <v>1</v>
      </c>
      <c r="C15" s="400">
        <f>SUM(C2:C14)</f>
        <v>3271860</v>
      </c>
      <c r="D15" s="400">
        <f>SUM(D2:D14)</f>
        <v>4078139</v>
      </c>
    </row>
    <row r="16" spans="1:4" ht="9" customHeight="1" thickBot="1">
      <c r="A16" s="410" t="s">
        <v>101</v>
      </c>
      <c r="B16" s="730" t="s">
        <v>359</v>
      </c>
      <c r="C16" s="731"/>
      <c r="D16" s="731"/>
    </row>
    <row r="17" spans="1:4" ht="12.6" customHeight="1">
      <c r="A17" s="732">
        <v>501</v>
      </c>
      <c r="B17" s="609" t="s">
        <v>170</v>
      </c>
      <c r="C17" s="708">
        <v>12546</v>
      </c>
      <c r="D17" s="708">
        <f>'501 PROPERTY TAX FEES'!C11</f>
        <v>13061</v>
      </c>
    </row>
    <row r="18" spans="1:4" ht="12.6" customHeight="1">
      <c r="A18" s="654">
        <v>502</v>
      </c>
      <c r="B18" s="647" t="s">
        <v>92</v>
      </c>
      <c r="C18" s="709">
        <v>26600</v>
      </c>
      <c r="D18" s="709">
        <f>'502 SALES TAX COLLECTION COSTS'!C13</f>
        <v>32600</v>
      </c>
    </row>
    <row r="19" spans="1:4" ht="12.6" customHeight="1">
      <c r="A19" s="668">
        <v>503</v>
      </c>
      <c r="B19" s="733" t="s">
        <v>14</v>
      </c>
      <c r="C19" s="656">
        <v>15580</v>
      </c>
      <c r="D19" s="656">
        <f>'503 SUNSET VALLEY'!C11</f>
        <v>16977</v>
      </c>
    </row>
    <row r="20" spans="1:4" ht="12.6" customHeight="1">
      <c r="A20" s="734">
        <v>601</v>
      </c>
      <c r="B20" s="735" t="s">
        <v>322</v>
      </c>
      <c r="C20" s="736">
        <v>495309</v>
      </c>
      <c r="D20" s="736">
        <f>'601 APPARATUS PMTS.'!E16</f>
        <v>122355.80999999997</v>
      </c>
    </row>
    <row r="21" spans="1:4" ht="12.6" customHeight="1">
      <c r="A21" s="654">
        <v>602</v>
      </c>
      <c r="B21" s="611" t="s">
        <v>3</v>
      </c>
      <c r="C21" s="737">
        <v>5500</v>
      </c>
      <c r="D21" s="737">
        <f>'602 ALPHA PAGERS'!C9</f>
        <v>4326</v>
      </c>
    </row>
    <row r="22" spans="1:4" ht="12.6" customHeight="1">
      <c r="A22" s="654">
        <v>603</v>
      </c>
      <c r="B22" s="611" t="s">
        <v>216</v>
      </c>
      <c r="C22" s="644">
        <v>67719</v>
      </c>
      <c r="D22" s="644">
        <f>'603 DISPATCH'!C24</f>
        <v>102533.92</v>
      </c>
    </row>
    <row r="23" spans="1:4" ht="12.6" customHeight="1">
      <c r="A23" s="641">
        <v>604</v>
      </c>
      <c r="B23" s="647" t="s">
        <v>2</v>
      </c>
      <c r="C23" s="644">
        <v>24000</v>
      </c>
      <c r="D23" s="644">
        <f>'604 FUEL'!C15</f>
        <v>24700</v>
      </c>
    </row>
    <row r="24" spans="1:4" ht="12.6" customHeight="1">
      <c r="A24" s="654">
        <v>605</v>
      </c>
      <c r="B24" s="738" t="s">
        <v>122</v>
      </c>
      <c r="C24" s="644">
        <v>8535</v>
      </c>
      <c r="D24" s="644">
        <f>'605 SCBA'!C19</f>
        <v>7735</v>
      </c>
    </row>
    <row r="25" spans="1:4" ht="12.6" customHeight="1">
      <c r="A25" s="654">
        <v>606</v>
      </c>
      <c r="B25" s="738" t="s">
        <v>104</v>
      </c>
      <c r="C25" s="644">
        <v>27732</v>
      </c>
      <c r="D25" s="644">
        <f>'606 VEH SCH MTN'!C17</f>
        <v>16732</v>
      </c>
    </row>
    <row r="26" spans="1:4" ht="12.6" customHeight="1">
      <c r="A26" s="654">
        <v>607</v>
      </c>
      <c r="B26" s="611" t="s">
        <v>105</v>
      </c>
      <c r="C26" s="644">
        <v>20000</v>
      </c>
      <c r="D26" s="644">
        <f>'607 VEHICLE REPAIRS'!C16</f>
        <v>40000</v>
      </c>
    </row>
    <row r="27" spans="1:4" ht="12.6" customHeight="1">
      <c r="A27" s="654">
        <v>608</v>
      </c>
      <c r="B27" s="611" t="s">
        <v>217</v>
      </c>
      <c r="C27" s="644">
        <v>49500</v>
      </c>
      <c r="D27" s="644">
        <f>'608 VEHICLE SUPPLIES'!C29</f>
        <v>41250</v>
      </c>
    </row>
    <row r="28" spans="1:4" ht="12.6" customHeight="1">
      <c r="A28" s="654">
        <v>609</v>
      </c>
      <c r="B28" s="611" t="s">
        <v>87</v>
      </c>
      <c r="C28" s="644">
        <v>69229</v>
      </c>
      <c r="D28" s="644">
        <f>'609 UNIFORMS &amp; PROTECTIVE GEAR'!C14</f>
        <v>59225</v>
      </c>
    </row>
    <row r="29" spans="1:4" ht="12.6" customHeight="1">
      <c r="A29" s="654">
        <v>610</v>
      </c>
      <c r="B29" s="611" t="s">
        <v>13</v>
      </c>
      <c r="C29" s="644">
        <f>'610 WMD PREPARATION'!C22</f>
        <v>5662</v>
      </c>
      <c r="D29" s="644">
        <f>'610 WMD PREPARATION'!C22</f>
        <v>5662</v>
      </c>
    </row>
    <row r="30" spans="1:4" ht="12.6" customHeight="1">
      <c r="A30" s="654">
        <v>611</v>
      </c>
      <c r="B30" s="611" t="s">
        <v>7</v>
      </c>
      <c r="C30" s="644">
        <f>'611 EMS SUPPLIES'!C17</f>
        <v>4479</v>
      </c>
      <c r="D30" s="644">
        <f>'611 EMS SUPPLIES'!C17</f>
        <v>4479</v>
      </c>
    </row>
    <row r="31" spans="1:4" ht="12.6" customHeight="1">
      <c r="A31" s="654">
        <v>612</v>
      </c>
      <c r="B31" s="611" t="s">
        <v>99</v>
      </c>
      <c r="C31" s="644">
        <v>970</v>
      </c>
      <c r="D31" s="644">
        <f>'612 REHAB SUPPLIES'!C13</f>
        <v>3960</v>
      </c>
    </row>
    <row r="32" spans="1:4" ht="12.6" customHeight="1">
      <c r="A32" s="668">
        <v>613</v>
      </c>
      <c r="B32" s="669" t="s">
        <v>360</v>
      </c>
      <c r="C32" s="739">
        <v>19463</v>
      </c>
      <c r="D32" s="739">
        <f>'613 AUTO INSURANCE'!C9</f>
        <v>16863</v>
      </c>
    </row>
    <row r="33" spans="1:4" ht="12.6" customHeight="1">
      <c r="A33" s="651">
        <v>631</v>
      </c>
      <c r="B33" s="610" t="s">
        <v>6</v>
      </c>
      <c r="C33" s="740">
        <v>6170</v>
      </c>
      <c r="D33" s="740">
        <f>'631 EMS TRAINING'!C17</f>
        <v>7070</v>
      </c>
    </row>
    <row r="34" spans="1:4" ht="12.6" customHeight="1">
      <c r="A34" s="654">
        <v>632</v>
      </c>
      <c r="B34" s="647" t="s">
        <v>129</v>
      </c>
      <c r="C34" s="643">
        <f>'632 FIRE &amp; RESCUE TRAINING'!C32</f>
        <v>23400</v>
      </c>
      <c r="D34" s="643">
        <f>'632 FIRE &amp; RESCUE TRAINING'!C32</f>
        <v>23400</v>
      </c>
    </row>
    <row r="35" spans="1:4" ht="12.6" customHeight="1">
      <c r="A35" s="654">
        <v>633</v>
      </c>
      <c r="B35" s="611" t="s">
        <v>90</v>
      </c>
      <c r="C35" s="644">
        <v>18075</v>
      </c>
      <c r="D35" s="644">
        <f>'633 SEMINARS &amp; CONFERENCES'!C24</f>
        <v>17048</v>
      </c>
    </row>
    <row r="36" spans="1:4" ht="12.6" customHeight="1">
      <c r="A36" s="741">
        <v>634</v>
      </c>
      <c r="B36" s="742" t="s">
        <v>223</v>
      </c>
      <c r="C36" s="649">
        <v>49461</v>
      </c>
      <c r="D36" s="649">
        <f>'634 FIRE ACADEMY'!C24</f>
        <v>60000</v>
      </c>
    </row>
    <row r="37" spans="1:4" ht="12.6" customHeight="1">
      <c r="A37" s="732">
        <v>641</v>
      </c>
      <c r="B37" s="609" t="s">
        <v>89</v>
      </c>
      <c r="C37" s="645">
        <v>447256</v>
      </c>
      <c r="D37" s="645">
        <f>'641 BENEFITS'!C27</f>
        <v>451881</v>
      </c>
    </row>
    <row r="38" spans="1:4" ht="12.6" customHeight="1">
      <c r="A38" s="654">
        <v>642</v>
      </c>
      <c r="B38" s="611" t="s">
        <v>9</v>
      </c>
      <c r="C38" s="645">
        <f>'642 PAYROLL'!K44</f>
        <v>1581329.9950000001</v>
      </c>
      <c r="D38" s="645">
        <f>'642 PAYROLL'!K46</f>
        <v>1564969.9950000001</v>
      </c>
    </row>
    <row r="39" spans="1:4" ht="12.6" customHeight="1">
      <c r="A39" s="654">
        <v>643</v>
      </c>
      <c r="B39" s="611" t="s">
        <v>135</v>
      </c>
      <c r="C39" s="644">
        <v>4200</v>
      </c>
      <c r="D39" s="644">
        <f>'643 VOL RECOGNITION'!C19</f>
        <v>5410</v>
      </c>
    </row>
    <row r="40" spans="1:4" ht="12.6" customHeight="1">
      <c r="A40" s="668">
        <v>644</v>
      </c>
      <c r="B40" s="669" t="s">
        <v>95</v>
      </c>
      <c r="C40" s="739">
        <v>5852</v>
      </c>
      <c r="D40" s="739">
        <f>'644 CERTIFICATIONS'!C18</f>
        <v>3352</v>
      </c>
    </row>
    <row r="41" spans="1:4" ht="11.25" customHeight="1">
      <c r="A41" s="743">
        <v>645</v>
      </c>
      <c r="B41" s="744" t="s">
        <v>817</v>
      </c>
      <c r="C41" s="739">
        <v>1475</v>
      </c>
      <c r="D41" s="739">
        <f>'645 RECRUITMENT'!C16</f>
        <v>2975</v>
      </c>
    </row>
    <row r="42" spans="1:4" ht="12.6" customHeight="1">
      <c r="A42" s="651">
        <v>651</v>
      </c>
      <c r="B42" s="610" t="s">
        <v>88</v>
      </c>
      <c r="C42" s="740">
        <f>'651 BLDG GROUND MAINT'!C22</f>
        <v>33950</v>
      </c>
      <c r="D42" s="740">
        <f>'651 BLDG GROUND MAINT'!C22</f>
        <v>33950</v>
      </c>
    </row>
    <row r="43" spans="1:4" ht="12.6" customHeight="1">
      <c r="A43" s="654">
        <v>652</v>
      </c>
      <c r="B43" s="611" t="s">
        <v>79</v>
      </c>
      <c r="C43" s="644">
        <f>'652 OFFICE SUPPLIES'!C21</f>
        <v>13650</v>
      </c>
      <c r="D43" s="644">
        <f>'652 OFFICE SUPPLIES'!C21</f>
        <v>13650</v>
      </c>
    </row>
    <row r="44" spans="1:4" ht="12.6" customHeight="1">
      <c r="A44" s="654">
        <v>653</v>
      </c>
      <c r="B44" s="611" t="s">
        <v>93</v>
      </c>
      <c r="C44" s="644">
        <v>10720</v>
      </c>
      <c r="D44" s="644">
        <f>'653 STATION SUPPLIES'!D15</f>
        <v>8720</v>
      </c>
    </row>
    <row r="45" spans="1:4" ht="12.6" customHeight="1">
      <c r="A45" s="654">
        <v>654</v>
      </c>
      <c r="B45" s="611" t="s">
        <v>10</v>
      </c>
      <c r="C45" s="643">
        <f>'654 BANK FEES'!C17</f>
        <v>1175</v>
      </c>
      <c r="D45" s="643">
        <f>'654 BANK FEES'!C17</f>
        <v>1175</v>
      </c>
    </row>
    <row r="46" spans="1:4" ht="12.6" customHeight="1">
      <c r="A46" s="654">
        <v>655</v>
      </c>
      <c r="B46" s="611" t="s">
        <v>91</v>
      </c>
      <c r="C46" s="644">
        <v>2780</v>
      </c>
      <c r="D46" s="644">
        <f>'655 DUES AND SUBSCRIPTIONS'!C22</f>
        <v>2580</v>
      </c>
    </row>
    <row r="47" spans="1:4" ht="12.6" customHeight="1">
      <c r="A47" s="654">
        <v>656</v>
      </c>
      <c r="B47" s="611" t="s">
        <v>12</v>
      </c>
      <c r="C47" s="644">
        <f>'656 INFORMATION TECHNOLOGY'!C37</f>
        <v>15590</v>
      </c>
      <c r="D47" s="644">
        <f>'656 INFORMATION TECHNOLOGY'!C37</f>
        <v>15590</v>
      </c>
    </row>
    <row r="48" spans="1:4" ht="12.6" customHeight="1">
      <c r="A48" s="654">
        <v>657</v>
      </c>
      <c r="B48" s="611" t="s">
        <v>8</v>
      </c>
      <c r="C48" s="644">
        <v>2360</v>
      </c>
      <c r="D48" s="644">
        <f>'657 POSTAGE'!C15</f>
        <v>2060</v>
      </c>
    </row>
    <row r="49" spans="1:4" ht="12.6" customHeight="1">
      <c r="A49" s="654">
        <v>658</v>
      </c>
      <c r="B49" s="611" t="s">
        <v>346</v>
      </c>
      <c r="C49" s="644">
        <v>24878</v>
      </c>
      <c r="D49" s="644">
        <f>'658 PROP &amp; LIABILITY'!C16</f>
        <v>19500</v>
      </c>
    </row>
    <row r="50" spans="1:4" ht="12.6" customHeight="1">
      <c r="A50" s="654">
        <v>659</v>
      </c>
      <c r="B50" s="611" t="s">
        <v>168</v>
      </c>
      <c r="C50" s="643">
        <v>40250</v>
      </c>
      <c r="D50" s="643">
        <f>'659 PROFESSIONAL SVCS'!C17</f>
        <v>48603</v>
      </c>
    </row>
    <row r="51" spans="1:4" ht="12.6" customHeight="1">
      <c r="A51" s="654">
        <v>660</v>
      </c>
      <c r="B51" s="611" t="s">
        <v>169</v>
      </c>
      <c r="C51" s="643">
        <v>6100</v>
      </c>
      <c r="D51" s="643">
        <f>'660 PUBLIC NOTICES'!C13</f>
        <v>7800</v>
      </c>
    </row>
    <row r="52" spans="1:4" ht="12.6" customHeight="1">
      <c r="A52" s="654">
        <v>661</v>
      </c>
      <c r="B52" s="611" t="s">
        <v>4</v>
      </c>
      <c r="C52" s="644">
        <v>16450</v>
      </c>
      <c r="D52" s="644">
        <f>'661 TELEPHONE'!C14</f>
        <v>14650</v>
      </c>
    </row>
    <row r="53" spans="1:4" ht="12.6" customHeight="1">
      <c r="A53" s="654">
        <v>662</v>
      </c>
      <c r="B53" s="611" t="s">
        <v>5</v>
      </c>
      <c r="C53" s="644">
        <v>50800</v>
      </c>
      <c r="D53" s="644">
        <f>'662 UTILITIES'!C19</f>
        <v>52800</v>
      </c>
    </row>
    <row r="54" spans="1:4" ht="12.6" customHeight="1">
      <c r="A54" s="654">
        <v>663</v>
      </c>
      <c r="B54" s="611" t="s">
        <v>22</v>
      </c>
      <c r="C54" s="644">
        <f>'663 BOND DEBT SVC'!C18</f>
        <v>373647.5</v>
      </c>
      <c r="D54" s="644">
        <f>'663 BOND DEBT SVC'!C18</f>
        <v>373647.5</v>
      </c>
    </row>
    <row r="55" spans="1:4" ht="12.6" customHeight="1">
      <c r="A55" s="668">
        <v>664</v>
      </c>
      <c r="B55" s="669" t="s">
        <v>171</v>
      </c>
      <c r="C55" s="739">
        <v>3375</v>
      </c>
      <c r="D55" s="739">
        <f>'664 TCESD COMPENSATION'!C11</f>
        <v>3850</v>
      </c>
    </row>
    <row r="56" spans="1:4" ht="12.6" customHeight="1">
      <c r="A56" s="668">
        <v>665</v>
      </c>
      <c r="B56" s="669" t="s">
        <v>859</v>
      </c>
      <c r="C56" s="739">
        <v>23000</v>
      </c>
      <c r="D56" s="739">
        <f>'665 GRANT MATCHING'!C11</f>
        <v>6120</v>
      </c>
    </row>
    <row r="57" spans="1:4" ht="12.6" customHeight="1">
      <c r="A57" s="741">
        <v>666</v>
      </c>
      <c r="B57" s="742" t="s">
        <v>882</v>
      </c>
      <c r="C57" s="649"/>
      <c r="D57" s="649">
        <f>'666 CONTRACT SERVICES'!C11</f>
        <v>15000</v>
      </c>
    </row>
    <row r="58" spans="1:4" ht="12.6" customHeight="1">
      <c r="A58" s="732">
        <v>671</v>
      </c>
      <c r="B58" s="609" t="s">
        <v>131</v>
      </c>
      <c r="C58" s="645">
        <f>'671 CODE ENFORCEMENT'!C31</f>
        <v>4520</v>
      </c>
      <c r="D58" s="645">
        <f>'671 CODE ENFORCEMENT'!C31</f>
        <v>4520</v>
      </c>
    </row>
    <row r="59" spans="1:4" ht="12.6" customHeight="1">
      <c r="A59" s="668">
        <v>672</v>
      </c>
      <c r="B59" s="669" t="s">
        <v>219</v>
      </c>
      <c r="C59" s="739">
        <f>'672 PUBLIC EDUCATION'!C12</f>
        <v>3300</v>
      </c>
      <c r="D59" s="739">
        <f>'672 PUBLIC EDUCATION'!C12</f>
        <v>3300</v>
      </c>
    </row>
    <row r="60" spans="1:4" ht="12.6" customHeight="1">
      <c r="A60" s="651">
        <v>680</v>
      </c>
      <c r="B60" s="610" t="s">
        <v>328</v>
      </c>
      <c r="C60" s="740">
        <v>400000</v>
      </c>
      <c r="D60" s="740">
        <f>'680 CIRCLE DRIVE'!C19</f>
        <v>377414.96</v>
      </c>
    </row>
    <row r="61" spans="1:4" ht="12.6" customHeight="1">
      <c r="A61" s="741">
        <v>685</v>
      </c>
      <c r="B61" s="742" t="s">
        <v>876</v>
      </c>
      <c r="C61" s="649">
        <v>0</v>
      </c>
      <c r="D61" s="649">
        <f>'685 DRILL FIELD'!C26</f>
        <v>253000</v>
      </c>
    </row>
    <row r="62" spans="1:4" ht="12.6" customHeight="1">
      <c r="A62" s="743">
        <v>690</v>
      </c>
      <c r="B62" s="744" t="s">
        <v>877</v>
      </c>
      <c r="C62" s="649">
        <v>50000</v>
      </c>
      <c r="D62" s="649">
        <f>'690 CONTINGENCY'!C22</f>
        <v>0</v>
      </c>
    </row>
    <row r="63" spans="1:4" ht="11.25" customHeight="1">
      <c r="A63" s="745"/>
      <c r="B63" s="746" t="s">
        <v>15</v>
      </c>
      <c r="C63" s="701">
        <f>SUM(C17:C62)</f>
        <v>4066588.4950000001</v>
      </c>
      <c r="D63" s="701">
        <f>SUM(D17:D62)</f>
        <v>3906496.1850000001</v>
      </c>
    </row>
    <row r="64" spans="1:4" hidden="1">
      <c r="B64" s="368" t="s">
        <v>361</v>
      </c>
      <c r="C64" s="485">
        <f>C15-C63</f>
        <v>-794728.49500000011</v>
      </c>
    </row>
    <row r="66" spans="1:3" ht="13.5" customHeight="1">
      <c r="A66" s="616"/>
      <c r="B66" s="44"/>
      <c r="C66" s="44"/>
    </row>
  </sheetData>
  <phoneticPr fontId="43" type="noConversion"/>
  <printOptions horizontalCentered="1"/>
  <pageMargins left="0.5" right="0.25" top="0.25" bottom="0.25" header="0" footer="0"/>
  <pageSetup orientation="portrait" r:id="rId1"/>
  <headerFooter alignWithMargins="0">
    <oddFooter>&amp;L&amp;"Arial Narrow,Regular"&amp;8                                                                       
&amp;Z&amp;F, &amp;A&amp;RAfter 9/24/07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8.75" customHeight="1"/>
  <cols>
    <col min="1" max="1" width="54" style="3" customWidth="1"/>
    <col min="2" max="2" width="14.140625" style="5" customWidth="1"/>
    <col min="3" max="3" width="14.140625" style="1" customWidth="1"/>
    <col min="4" max="16384" width="9.140625" style="1"/>
  </cols>
  <sheetData>
    <row r="1" spans="1:3" ht="18.75" customHeight="1">
      <c r="A1" s="68" t="s">
        <v>204</v>
      </c>
      <c r="B1" s="244"/>
      <c r="C1" s="266"/>
    </row>
    <row r="2" spans="1:3" ht="18.75" customHeight="1">
      <c r="A2" s="42"/>
      <c r="B2" s="265"/>
      <c r="C2" s="98"/>
    </row>
    <row r="3" spans="1:3" s="2" customFormat="1" ht="18.75" customHeight="1">
      <c r="A3" s="29" t="s">
        <v>17</v>
      </c>
      <c r="B3" s="243">
        <v>2006</v>
      </c>
      <c r="C3" s="30">
        <v>2007</v>
      </c>
    </row>
    <row r="4" spans="1:3" s="9" customFormat="1" ht="18.75" customHeight="1">
      <c r="A4" s="31"/>
      <c r="B4" s="261"/>
      <c r="C4" s="84"/>
    </row>
    <row r="5" spans="1:3" s="2" customFormat="1" ht="18.75" customHeight="1">
      <c r="A5" s="29"/>
      <c r="B5" s="261"/>
      <c r="C5" s="38"/>
    </row>
    <row r="6" spans="1:3" ht="18.75" customHeight="1">
      <c r="A6" s="33" t="s">
        <v>120</v>
      </c>
      <c r="B6" s="261">
        <v>6860</v>
      </c>
      <c r="C6" s="98">
        <v>6910</v>
      </c>
    </row>
    <row r="7" spans="1:3" ht="18.75" customHeight="1">
      <c r="A7" s="33" t="s">
        <v>471</v>
      </c>
      <c r="B7" s="261">
        <v>4512</v>
      </c>
      <c r="C7" s="98">
        <v>5636</v>
      </c>
    </row>
    <row r="8" spans="1:3" ht="18.75" customHeight="1">
      <c r="A8" s="33"/>
      <c r="B8" s="261"/>
      <c r="C8" s="98"/>
    </row>
    <row r="9" spans="1:3" ht="18.75" customHeight="1">
      <c r="A9" s="33" t="s">
        <v>891</v>
      </c>
      <c r="B9" s="261"/>
      <c r="C9" s="98">
        <v>434</v>
      </c>
    </row>
    <row r="10" spans="1:3" ht="18.75" customHeight="1">
      <c r="A10" s="33" t="s">
        <v>954</v>
      </c>
      <c r="B10" s="261"/>
      <c r="C10" s="98">
        <v>81</v>
      </c>
    </row>
    <row r="11" spans="1:3" ht="18.75" customHeight="1">
      <c r="A11" s="43" t="s">
        <v>20</v>
      </c>
      <c r="B11" s="262">
        <f>SUM(B4:B10)</f>
        <v>11372</v>
      </c>
      <c r="C11" s="183">
        <f>SUM(C4:C10)</f>
        <v>13061</v>
      </c>
    </row>
    <row r="12" spans="1:3" ht="18.75" customHeight="1">
      <c r="B12" s="24"/>
    </row>
    <row r="13" spans="1:3" ht="18.75" customHeight="1">
      <c r="A13" s="20" t="s">
        <v>336</v>
      </c>
    </row>
    <row r="14" spans="1:3" ht="18.75" customHeight="1">
      <c r="A14" s="20" t="s">
        <v>275</v>
      </c>
    </row>
    <row r="15" spans="1:3" ht="18.75" customHeight="1">
      <c r="A15" s="20" t="s">
        <v>472</v>
      </c>
    </row>
    <row r="16" spans="1:3" ht="18.75" customHeight="1">
      <c r="A16" s="20" t="s">
        <v>454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RowHeight="12.75"/>
  <cols>
    <col min="1" max="1" width="56.28515625" customWidth="1"/>
    <col min="2" max="2" width="14" customWidth="1"/>
    <col min="3" max="3" width="13.85546875" customWidth="1"/>
  </cols>
  <sheetData>
    <row r="1" spans="1:3" ht="21" customHeight="1">
      <c r="A1" s="209" t="s">
        <v>193</v>
      </c>
      <c r="B1" s="80"/>
      <c r="C1" s="184"/>
    </row>
    <row r="2" spans="1:3" ht="16.5" customHeight="1">
      <c r="A2" s="156"/>
      <c r="B2" s="285"/>
      <c r="C2" s="157"/>
    </row>
    <row r="3" spans="1:3" ht="17.25" customHeight="1">
      <c r="A3" s="158" t="s">
        <v>17</v>
      </c>
      <c r="B3" s="286">
        <v>2006</v>
      </c>
      <c r="C3" s="159">
        <v>2007</v>
      </c>
    </row>
    <row r="4" spans="1:3" ht="18" customHeight="1">
      <c r="A4" s="156"/>
      <c r="B4" s="285"/>
      <c r="C4" s="157"/>
    </row>
    <row r="5" spans="1:3" ht="18" customHeight="1">
      <c r="A5" s="156" t="s">
        <v>943</v>
      </c>
      <c r="B5" s="285"/>
      <c r="C5" s="584">
        <v>6000</v>
      </c>
    </row>
    <row r="6" spans="1:3" ht="18" customHeight="1">
      <c r="A6" s="156"/>
      <c r="B6" s="285"/>
      <c r="C6" s="157"/>
    </row>
    <row r="7" spans="1:3" ht="15">
      <c r="A7" s="37" t="s">
        <v>831</v>
      </c>
      <c r="B7" s="287"/>
      <c r="C7" s="160">
        <v>26000</v>
      </c>
    </row>
    <row r="8" spans="1:3" ht="15.75">
      <c r="A8" s="37" t="s">
        <v>601</v>
      </c>
      <c r="B8" s="287">
        <v>1500</v>
      </c>
      <c r="C8" s="504"/>
    </row>
    <row r="9" spans="1:3" ht="15">
      <c r="A9" s="37" t="s">
        <v>481</v>
      </c>
      <c r="B9" s="287">
        <v>500</v>
      </c>
      <c r="C9" s="160">
        <v>400</v>
      </c>
    </row>
    <row r="10" spans="1:3" ht="15">
      <c r="A10" s="37" t="s">
        <v>482</v>
      </c>
      <c r="B10" s="287"/>
      <c r="C10" s="160">
        <v>200</v>
      </c>
    </row>
    <row r="11" spans="1:3" ht="15">
      <c r="A11" s="37"/>
      <c r="B11" s="287"/>
      <c r="C11" s="160"/>
    </row>
    <row r="12" spans="1:3" ht="15">
      <c r="A12" s="37"/>
      <c r="B12" s="287"/>
      <c r="C12" s="160"/>
    </row>
    <row r="13" spans="1:3" ht="15.75">
      <c r="A13" s="210" t="s">
        <v>65</v>
      </c>
      <c r="B13" s="288">
        <f>SUM(B4:B12)</f>
        <v>2000</v>
      </c>
      <c r="C13" s="505">
        <f>SUM(C4:C12)</f>
        <v>32600</v>
      </c>
    </row>
    <row r="14" spans="1:3" ht="15.75">
      <c r="A14" s="26"/>
      <c r="B14" s="27"/>
    </row>
    <row r="15" spans="1:3">
      <c r="A15" s="24" t="s">
        <v>602</v>
      </c>
      <c r="B15" s="24"/>
    </row>
    <row r="17" spans="1:3">
      <c r="A17" t="s">
        <v>837</v>
      </c>
    </row>
    <row r="19" spans="1:3">
      <c r="A19" t="s">
        <v>879</v>
      </c>
    </row>
    <row r="20" spans="1:3">
      <c r="B20" s="45"/>
      <c r="C20" s="45"/>
    </row>
    <row r="21" spans="1:3">
      <c r="B21" s="45"/>
      <c r="C21" s="45"/>
    </row>
    <row r="22" spans="1:3">
      <c r="C22" s="45"/>
    </row>
    <row r="25" spans="1:3">
      <c r="B25" s="45"/>
      <c r="C25" s="45"/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8.75" customHeight="1"/>
  <cols>
    <col min="1" max="1" width="40.140625" style="3" customWidth="1"/>
    <col min="2" max="2" width="14.140625" style="5" customWidth="1"/>
    <col min="3" max="3" width="14.140625" style="1" customWidth="1"/>
    <col min="4" max="16384" width="9.140625" style="1"/>
  </cols>
  <sheetData>
    <row r="1" spans="1:3" s="2" customFormat="1" ht="18.75" customHeight="1">
      <c r="A1" s="68" t="s">
        <v>468</v>
      </c>
      <c r="B1" s="244"/>
      <c r="C1" s="180"/>
    </row>
    <row r="2" spans="1:3" ht="18.75" customHeight="1">
      <c r="A2" s="42"/>
      <c r="B2" s="249"/>
      <c r="C2" s="98"/>
    </row>
    <row r="3" spans="1:3" s="2" customFormat="1" ht="18.75" customHeight="1">
      <c r="A3" s="29" t="s">
        <v>17</v>
      </c>
      <c r="B3" s="246">
        <v>2006</v>
      </c>
      <c r="C3" s="30">
        <v>2007</v>
      </c>
    </row>
    <row r="4" spans="1:3" s="9" customFormat="1" ht="18.75" customHeight="1">
      <c r="A4" s="31"/>
      <c r="B4" s="250"/>
      <c r="C4" s="161"/>
    </row>
    <row r="5" spans="1:3" s="2" customFormat="1" ht="18.75" customHeight="1">
      <c r="A5" s="40"/>
      <c r="B5" s="251"/>
      <c r="C5" s="98"/>
    </row>
    <row r="6" spans="1:3" ht="18.75" customHeight="1">
      <c r="A6" s="40" t="s">
        <v>434</v>
      </c>
      <c r="B6" s="251">
        <v>14000</v>
      </c>
      <c r="C6" s="98">
        <v>15580</v>
      </c>
    </row>
    <row r="7" spans="1:3" ht="18.75" customHeight="1">
      <c r="A7" s="40" t="s">
        <v>435</v>
      </c>
      <c r="B7" s="251"/>
      <c r="C7" s="98"/>
    </row>
    <row r="8" spans="1:3" ht="18.75" customHeight="1">
      <c r="A8" s="40"/>
      <c r="B8" s="251"/>
      <c r="C8" s="98"/>
    </row>
    <row r="9" spans="1:3" ht="18.75" customHeight="1">
      <c r="A9" s="33" t="s">
        <v>953</v>
      </c>
      <c r="B9" s="251"/>
      <c r="C9" s="98">
        <v>1397</v>
      </c>
    </row>
    <row r="10" spans="1:3" ht="18.75" customHeight="1">
      <c r="A10" s="42"/>
      <c r="B10" s="251"/>
      <c r="C10" s="98"/>
    </row>
    <row r="11" spans="1:3" s="2" customFormat="1" ht="18.75" customHeight="1">
      <c r="A11" s="43" t="s">
        <v>15</v>
      </c>
      <c r="B11" s="253">
        <f>SUM(B4:B10)</f>
        <v>14000</v>
      </c>
      <c r="C11" s="183">
        <f>SUM(C4:C10)</f>
        <v>16977</v>
      </c>
    </row>
    <row r="12" spans="1:3" ht="18.75" customHeight="1">
      <c r="A12"/>
      <c r="B12"/>
    </row>
    <row r="13" spans="1:3" ht="18.75" customHeight="1">
      <c r="A13" s="3" t="s">
        <v>436</v>
      </c>
    </row>
  </sheetData>
  <phoneticPr fontId="43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1</vt:i4>
      </vt:variant>
    </vt:vector>
  </HeadingPairs>
  <TitlesOfParts>
    <vt:vector size="58" baseType="lpstr">
      <vt:lpstr>9-24-07</vt:lpstr>
      <vt:lpstr>6-25-07</vt:lpstr>
      <vt:lpstr>at 5-21-07</vt:lpstr>
      <vt:lpstr>at 3-26-07</vt:lpstr>
      <vt:lpstr>at 11-27-06</vt:lpstr>
      <vt:lpstr>CATEGORY PAGE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</vt:lpstr>
      <vt:lpstr>604 FUEL</vt:lpstr>
      <vt:lpstr>605 SCBA</vt:lpstr>
      <vt:lpstr>606 VEH SCH MTN</vt:lpstr>
      <vt:lpstr>607 VEHICLE REPAIRS</vt:lpstr>
      <vt:lpstr>608 VEHICLE SUPPLIES</vt:lpstr>
      <vt:lpstr>609 UNIFORMS &amp; PROTECTIVE GEAR</vt:lpstr>
      <vt:lpstr>Uniform WS</vt:lpstr>
      <vt:lpstr>Gear WS</vt:lpstr>
      <vt:lpstr>610 WMD PREPARATION</vt:lpstr>
      <vt:lpstr>611 EMS SUPPLIES</vt:lpstr>
      <vt:lpstr>612 REHAB SUPPLIES</vt:lpstr>
      <vt:lpstr>613 AUTO INSURANCE</vt:lpstr>
      <vt:lpstr>631 EMS TRAINING</vt:lpstr>
      <vt:lpstr>632 FIRE &amp; RESCUE TRAINING</vt:lpstr>
      <vt:lpstr>633 SEMINARS &amp; CONFERENCES</vt:lpstr>
      <vt:lpstr>634 FIRE ACADEMY</vt:lpstr>
      <vt:lpstr>641 BENEFITS</vt:lpstr>
      <vt:lpstr>642 PAYROLL</vt:lpstr>
      <vt:lpstr>642 INDIV PAYROLL May 25 06</vt:lpstr>
      <vt:lpstr>642 FF RATES</vt:lpstr>
      <vt:lpstr>643 VOL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IT WS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CODE ENFORCEMENT</vt:lpstr>
      <vt:lpstr>672 PUBLIC EDUCATION</vt:lpstr>
      <vt:lpstr>680 CIRCLE DRIVE</vt:lpstr>
      <vt:lpstr>685 DRILL FIELD</vt:lpstr>
      <vt:lpstr>690 CONTINGENCY</vt:lpstr>
      <vt:lpstr>'IT WS'!Print_Titles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Manager</dc:creator>
  <cp:lastModifiedBy>Jeffrey J. Wittig</cp:lastModifiedBy>
  <cp:lastPrinted>2007-10-17T18:20:21Z</cp:lastPrinted>
  <dcterms:created xsi:type="dcterms:W3CDTF">2002-06-05T21:07:58Z</dcterms:created>
  <dcterms:modified xsi:type="dcterms:W3CDTF">2020-07-22T21:34:15Z</dcterms:modified>
</cp:coreProperties>
</file>